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campbej5\Desktop\Updated Forms\"/>
    </mc:Choice>
  </mc:AlternateContent>
  <bookViews>
    <workbookView xWindow="0" yWindow="0" windowWidth="28800" windowHeight="11850" tabRatio="652" xr2:uid="{00000000-000D-0000-FFFF-FFFF00000000}"/>
  </bookViews>
  <sheets>
    <sheet name="FORM" sheetId="1" r:id="rId1"/>
    <sheet name="$ or qty TO % CONVERTER" sheetId="9" r:id="rId2"/>
    <sheet name="SAMPLE" sheetId="15" r:id="rId3"/>
    <sheet name="SAMPLE with LIST" sheetId="16" r:id="rId4"/>
    <sheet name="SAMPLE Attached List" sheetId="17" r:id="rId5"/>
  </sheets>
  <definedNames>
    <definedName name="_xlnm.Print_Area" localSheetId="0">FORM!$A$6:$AY$50</definedName>
    <definedName name="_xlnm.Print_Area" localSheetId="2">SAMPLE!$A$6:$AY$50</definedName>
    <definedName name="_xlnm.Print_Area" localSheetId="3">'SAMPLE with LIST'!$A$6:$AY$50</definedName>
  </definedNames>
  <calcPr calcId="171027"/>
</workbook>
</file>

<file path=xl/calcChain.xml><?xml version="1.0" encoding="utf-8"?>
<calcChain xmlns="http://schemas.openxmlformats.org/spreadsheetml/2006/main">
  <c r="AO6" i="16" l="1"/>
  <c r="AO6" i="15"/>
  <c r="AO6" i="1"/>
  <c r="B32" i="1"/>
  <c r="J53" i="1"/>
  <c r="V35" i="1" s="1"/>
  <c r="J54" i="1"/>
  <c r="V36" i="1" s="1"/>
  <c r="J55" i="1"/>
  <c r="V37" i="1" s="1"/>
  <c r="J56" i="1"/>
  <c r="V38" i="1"/>
  <c r="J57" i="1"/>
  <c r="V39" i="1" s="1"/>
  <c r="J58" i="1"/>
  <c r="V40" i="1"/>
  <c r="J59" i="1"/>
  <c r="V41" i="1" s="1"/>
  <c r="J60" i="1"/>
  <c r="V42" i="1" s="1"/>
  <c r="J61" i="1"/>
  <c r="V43" i="1" s="1"/>
  <c r="J62" i="1"/>
  <c r="V44" i="1" s="1"/>
  <c r="J63" i="1"/>
  <c r="V45" i="1" s="1"/>
  <c r="J64" i="1"/>
  <c r="V46" i="1"/>
  <c r="J65" i="1"/>
  <c r="V47" i="1" s="1"/>
  <c r="J66" i="1"/>
  <c r="V48" i="1"/>
  <c r="AJ53" i="1"/>
  <c r="AV35" i="1" s="1"/>
  <c r="AJ54" i="1"/>
  <c r="AV36" i="1" s="1"/>
  <c r="AJ55" i="1"/>
  <c r="AV37" i="1" s="1"/>
  <c r="AJ56" i="1"/>
  <c r="AV38" i="1" s="1"/>
  <c r="AJ57" i="1"/>
  <c r="AV39" i="1" s="1"/>
  <c r="AJ58" i="1"/>
  <c r="AV40" i="1"/>
  <c r="AJ59" i="1"/>
  <c r="AV41" i="1" s="1"/>
  <c r="AJ60" i="1"/>
  <c r="AV42" i="1"/>
  <c r="AJ61" i="1"/>
  <c r="AV43" i="1" s="1"/>
  <c r="AJ62" i="1"/>
  <c r="AV44" i="1" s="1"/>
  <c r="AJ63" i="1"/>
  <c r="AV45" i="1" s="1"/>
  <c r="AJ64" i="1"/>
  <c r="AV46" i="1" s="1"/>
  <c r="AJ65" i="1"/>
  <c r="AV47" i="1" s="1"/>
  <c r="AJ66" i="1"/>
  <c r="AV48" i="1"/>
  <c r="AT20" i="1"/>
  <c r="AT22" i="1"/>
  <c r="B12" i="9"/>
  <c r="AT24" i="1"/>
  <c r="AT33" i="1" s="1"/>
  <c r="A49" i="1" s="1"/>
  <c r="AT26" i="1"/>
  <c r="B14" i="9" s="1"/>
  <c r="D14" i="9" s="1"/>
  <c r="AT28" i="1"/>
  <c r="AT30" i="1"/>
  <c r="B16" i="9"/>
  <c r="E16" i="9" s="1"/>
  <c r="B28" i="9"/>
  <c r="D28" i="9" s="1"/>
  <c r="B27" i="9"/>
  <c r="E27" i="9" s="1"/>
  <c r="D27" i="9"/>
  <c r="B26" i="9"/>
  <c r="E26" i="9" s="1"/>
  <c r="B25" i="9"/>
  <c r="D25" i="9" s="1"/>
  <c r="B24" i="9"/>
  <c r="E24" i="9" s="1"/>
  <c r="B23" i="9"/>
  <c r="D23" i="9" s="1"/>
  <c r="E28" i="9"/>
  <c r="E25" i="9"/>
  <c r="B17" i="9"/>
  <c r="D17" i="9" s="1"/>
  <c r="B15" i="9"/>
  <c r="D15" i="9" s="1"/>
  <c r="B32" i="16"/>
  <c r="B32" i="15"/>
  <c r="G5" i="17"/>
  <c r="G16" i="17" s="1"/>
  <c r="G6" i="17"/>
  <c r="G7" i="17"/>
  <c r="G8" i="17"/>
  <c r="G9" i="17"/>
  <c r="G10" i="17"/>
  <c r="G11" i="17"/>
  <c r="G12" i="17"/>
  <c r="G13" i="17"/>
  <c r="G14" i="17"/>
  <c r="G15" i="17"/>
  <c r="D17" i="16"/>
  <c r="A18" i="16"/>
  <c r="AT20" i="16"/>
  <c r="AT22" i="16"/>
  <c r="AT24" i="16"/>
  <c r="J60" i="16" s="1"/>
  <c r="V42" i="16" s="1"/>
  <c r="AT26" i="16"/>
  <c r="AT28" i="16"/>
  <c r="AT30" i="16"/>
  <c r="E53" i="16"/>
  <c r="S35" i="16"/>
  <c r="J53" i="16"/>
  <c r="V35" i="16" s="1"/>
  <c r="AE53" i="16"/>
  <c r="AS35" i="16" s="1"/>
  <c r="AJ53" i="16"/>
  <c r="AV35" i="16" s="1"/>
  <c r="E54" i="16"/>
  <c r="S36" i="16" s="1"/>
  <c r="J54" i="16"/>
  <c r="V36" i="16" s="1"/>
  <c r="AE54" i="16"/>
  <c r="AS36" i="16" s="1"/>
  <c r="AJ54" i="16"/>
  <c r="AV36" i="16" s="1"/>
  <c r="E55" i="16"/>
  <c r="S37" i="16"/>
  <c r="J55" i="16"/>
  <c r="V37" i="16" s="1"/>
  <c r="AE55" i="16"/>
  <c r="AS37" i="16"/>
  <c r="AJ55" i="16"/>
  <c r="AV37" i="16" s="1"/>
  <c r="E56" i="16"/>
  <c r="S38" i="16" s="1"/>
  <c r="J56" i="16"/>
  <c r="V38" i="16" s="1"/>
  <c r="AE56" i="16"/>
  <c r="AS38" i="16" s="1"/>
  <c r="AJ56" i="16"/>
  <c r="AV38" i="16" s="1"/>
  <c r="E57" i="16"/>
  <c r="S39" i="16"/>
  <c r="J57" i="16"/>
  <c r="V39" i="16" s="1"/>
  <c r="AE57" i="16"/>
  <c r="AS39" i="16"/>
  <c r="AJ57" i="16"/>
  <c r="AV39" i="16" s="1"/>
  <c r="E58" i="16"/>
  <c r="S40" i="16" s="1"/>
  <c r="J58" i="16"/>
  <c r="V40" i="16" s="1"/>
  <c r="AE58" i="16"/>
  <c r="AS40" i="16" s="1"/>
  <c r="AJ58" i="16"/>
  <c r="AV40" i="16" s="1"/>
  <c r="E59" i="16"/>
  <c r="S41" i="16" s="1"/>
  <c r="J59" i="16"/>
  <c r="V41" i="16" s="1"/>
  <c r="AE59" i="16"/>
  <c r="AS41" i="16" s="1"/>
  <c r="AJ59" i="16"/>
  <c r="AV41" i="16" s="1"/>
  <c r="E60" i="16"/>
  <c r="S42" i="16" s="1"/>
  <c r="AE60" i="16"/>
  <c r="AS42" i="16" s="1"/>
  <c r="AJ60" i="16"/>
  <c r="AV42" i="16" s="1"/>
  <c r="E61" i="16"/>
  <c r="S43" i="16" s="1"/>
  <c r="AE61" i="16"/>
  <c r="AS43" i="16" s="1"/>
  <c r="AJ61" i="16"/>
  <c r="AV43" i="16" s="1"/>
  <c r="E62" i="16"/>
  <c r="S44" i="16" s="1"/>
  <c r="AE62" i="16"/>
  <c r="AS44" i="16" s="1"/>
  <c r="AJ62" i="16"/>
  <c r="AV44" i="16" s="1"/>
  <c r="E63" i="16"/>
  <c r="S45" i="16" s="1"/>
  <c r="AE63" i="16"/>
  <c r="AS45" i="16" s="1"/>
  <c r="AJ63" i="16"/>
  <c r="AV45" i="16" s="1"/>
  <c r="E64" i="16"/>
  <c r="S46" i="16" s="1"/>
  <c r="J64" i="16"/>
  <c r="V46" i="16" s="1"/>
  <c r="AE64" i="16"/>
  <c r="AS46" i="16" s="1"/>
  <c r="AJ64" i="16"/>
  <c r="AV46" i="16" s="1"/>
  <c r="E65" i="16"/>
  <c r="S47" i="16" s="1"/>
  <c r="J65" i="16"/>
  <c r="V47" i="16" s="1"/>
  <c r="AE65" i="16"/>
  <c r="AS47" i="16" s="1"/>
  <c r="AJ65" i="16"/>
  <c r="AV47" i="16" s="1"/>
  <c r="E66" i="16"/>
  <c r="S48" i="16" s="1"/>
  <c r="J66" i="16"/>
  <c r="V48" i="16" s="1"/>
  <c r="AE66" i="16"/>
  <c r="AS48" i="16" s="1"/>
  <c r="AJ66" i="16"/>
  <c r="AV48" i="16" s="1"/>
  <c r="D17" i="15"/>
  <c r="A18" i="15"/>
  <c r="AT20" i="15"/>
  <c r="J53" i="15" s="1"/>
  <c r="V35" i="15" s="1"/>
  <c r="AT22" i="15"/>
  <c r="J58" i="15" s="1"/>
  <c r="V40" i="15" s="1"/>
  <c r="AT24" i="15"/>
  <c r="AJ53" i="15" s="1"/>
  <c r="AV35" i="15" s="1"/>
  <c r="AT26" i="15"/>
  <c r="AJ58" i="15"/>
  <c r="AV40" i="15" s="1"/>
  <c r="AT28" i="15"/>
  <c r="AT30" i="15"/>
  <c r="E53" i="15"/>
  <c r="S35" i="15" s="1"/>
  <c r="AE53" i="15"/>
  <c r="AS35" i="15" s="1"/>
  <c r="E54" i="15"/>
  <c r="S36" i="15" s="1"/>
  <c r="AE54" i="15"/>
  <c r="AS36" i="15" s="1"/>
  <c r="E55" i="15"/>
  <c r="S37" i="15" s="1"/>
  <c r="AE55" i="15"/>
  <c r="AS37" i="15" s="1"/>
  <c r="E56" i="15"/>
  <c r="S38" i="15" s="1"/>
  <c r="AE56" i="15"/>
  <c r="AS38" i="15" s="1"/>
  <c r="E57" i="15"/>
  <c r="S39" i="15" s="1"/>
  <c r="J57" i="15"/>
  <c r="V39" i="15" s="1"/>
  <c r="AE57" i="15"/>
  <c r="AS39" i="15" s="1"/>
  <c r="AJ57" i="15"/>
  <c r="AV39" i="15" s="1"/>
  <c r="E58" i="15"/>
  <c r="S40" i="15" s="1"/>
  <c r="AE58" i="15"/>
  <c r="AS40" i="15" s="1"/>
  <c r="E59" i="15"/>
  <c r="S41" i="15" s="1"/>
  <c r="AE59" i="15"/>
  <c r="AS41" i="15" s="1"/>
  <c r="AJ59" i="15"/>
  <c r="AV41" i="15" s="1"/>
  <c r="E60" i="15"/>
  <c r="S42" i="15" s="1"/>
  <c r="AE60" i="15"/>
  <c r="AS42" i="15" s="1"/>
  <c r="AJ60" i="15"/>
  <c r="AV42" i="15" s="1"/>
  <c r="E61" i="15"/>
  <c r="S43" i="15" s="1"/>
  <c r="AE61" i="15"/>
  <c r="AS43" i="15" s="1"/>
  <c r="AJ61" i="15"/>
  <c r="AV43" i="15" s="1"/>
  <c r="E62" i="15"/>
  <c r="S44" i="15" s="1"/>
  <c r="J62" i="15"/>
  <c r="V44" i="15" s="1"/>
  <c r="AE62" i="15"/>
  <c r="AS44" i="15" s="1"/>
  <c r="AJ62" i="15"/>
  <c r="AV44" i="15" s="1"/>
  <c r="E63" i="15"/>
  <c r="S45" i="15" s="1"/>
  <c r="J63" i="15"/>
  <c r="V45" i="15" s="1"/>
  <c r="AE63" i="15"/>
  <c r="AS45" i="15" s="1"/>
  <c r="AJ63" i="15"/>
  <c r="AV45" i="15" s="1"/>
  <c r="E64" i="15"/>
  <c r="S46" i="15" s="1"/>
  <c r="J64" i="15"/>
  <c r="V46" i="15" s="1"/>
  <c r="AE64" i="15"/>
  <c r="AS46" i="15" s="1"/>
  <c r="AJ64" i="15"/>
  <c r="AV46" i="15" s="1"/>
  <c r="E65" i="15"/>
  <c r="S47" i="15" s="1"/>
  <c r="J65" i="15"/>
  <c r="V47" i="15" s="1"/>
  <c r="AE65" i="15"/>
  <c r="AS47" i="15" s="1"/>
  <c r="AJ65" i="15"/>
  <c r="AV47" i="15" s="1"/>
  <c r="E66" i="15"/>
  <c r="S48" i="15" s="1"/>
  <c r="J66" i="15"/>
  <c r="V48" i="15" s="1"/>
  <c r="AE66" i="15"/>
  <c r="AS48" i="15" s="1"/>
  <c r="AJ66" i="15"/>
  <c r="AV48" i="15" s="1"/>
  <c r="B11" i="9"/>
  <c r="D11" i="9" s="1"/>
  <c r="E14" i="9"/>
  <c r="E15" i="9"/>
  <c r="AI8" i="1"/>
  <c r="D17" i="1"/>
  <c r="A18" i="1"/>
  <c r="E53" i="1"/>
  <c r="S35" i="1" s="1"/>
  <c r="AE53" i="1"/>
  <c r="AS35" i="1" s="1"/>
  <c r="E54" i="1"/>
  <c r="S36" i="1" s="1"/>
  <c r="AE54" i="1"/>
  <c r="AS36" i="1" s="1"/>
  <c r="E55" i="1"/>
  <c r="S37" i="1" s="1"/>
  <c r="AE55" i="1"/>
  <c r="AS37" i="1" s="1"/>
  <c r="E56" i="1"/>
  <c r="S38" i="1" s="1"/>
  <c r="AE56" i="1"/>
  <c r="AS38" i="1" s="1"/>
  <c r="E57" i="1"/>
  <c r="S39" i="1" s="1"/>
  <c r="AE57" i="1"/>
  <c r="AS39" i="1" s="1"/>
  <c r="E58" i="1"/>
  <c r="S40" i="1" s="1"/>
  <c r="AE58" i="1"/>
  <c r="AS40" i="1" s="1"/>
  <c r="E59" i="1"/>
  <c r="S41" i="1" s="1"/>
  <c r="AE59" i="1"/>
  <c r="AS41" i="1" s="1"/>
  <c r="E60" i="1"/>
  <c r="S42" i="1" s="1"/>
  <c r="AE60" i="1"/>
  <c r="AS42" i="1" s="1"/>
  <c r="E61" i="1"/>
  <c r="S43" i="1" s="1"/>
  <c r="AE61" i="1"/>
  <c r="AS43" i="1" s="1"/>
  <c r="E62" i="1"/>
  <c r="S44" i="1" s="1"/>
  <c r="AE62" i="1"/>
  <c r="AS44" i="1" s="1"/>
  <c r="E63" i="1"/>
  <c r="S45" i="1" s="1"/>
  <c r="AE63" i="1"/>
  <c r="AS45" i="1" s="1"/>
  <c r="E64" i="1"/>
  <c r="S46" i="1" s="1"/>
  <c r="AE64" i="1"/>
  <c r="AS46" i="1" s="1"/>
  <c r="E65" i="1"/>
  <c r="S47" i="1"/>
  <c r="AE65" i="1"/>
  <c r="AS47" i="1" s="1"/>
  <c r="E66" i="1"/>
  <c r="S48" i="1" s="1"/>
  <c r="AE66" i="1"/>
  <c r="AS48" i="1" s="1"/>
  <c r="E12" i="9"/>
  <c r="D12" i="9"/>
  <c r="AJ56" i="15"/>
  <c r="AV38" i="15" s="1"/>
  <c r="J56" i="15"/>
  <c r="V38" i="15" s="1"/>
  <c r="AJ55" i="15"/>
  <c r="AV37" i="15" s="1"/>
  <c r="AJ54" i="15"/>
  <c r="AV36" i="15" s="1"/>
  <c r="J54" i="15"/>
  <c r="V36" i="15" s="1"/>
  <c r="J55" i="15" l="1"/>
  <c r="V37" i="15" s="1"/>
  <c r="D16" i="9"/>
  <c r="E17" i="9"/>
  <c r="J61" i="15"/>
  <c r="V43" i="15" s="1"/>
  <c r="J60" i="15"/>
  <c r="V42" i="15" s="1"/>
  <c r="J59" i="15"/>
  <c r="V41" i="15" s="1"/>
  <c r="J63" i="16"/>
  <c r="V45" i="16" s="1"/>
  <c r="J62" i="16"/>
  <c r="V44" i="16" s="1"/>
  <c r="J61" i="16"/>
  <c r="V43" i="16" s="1"/>
  <c r="E23" i="9"/>
  <c r="AV49" i="1"/>
  <c r="AN50" i="1" s="1"/>
  <c r="AS50" i="1" s="1"/>
  <c r="AT33" i="16"/>
  <c r="D24" i="9"/>
  <c r="AH50" i="1"/>
  <c r="AV49" i="15"/>
  <c r="E11" i="9"/>
  <c r="AT33" i="15"/>
  <c r="B13" i="9"/>
  <c r="D26" i="9"/>
  <c r="AV49" i="16" l="1"/>
  <c r="AU50" i="16" s="1"/>
  <c r="AB50" i="1"/>
  <c r="W50" i="1"/>
  <c r="D13" i="9"/>
  <c r="E13" i="9"/>
  <c r="AU50" i="15"/>
  <c r="A49" i="15" s="1"/>
  <c r="AM50" i="15"/>
  <c r="AB50" i="15"/>
  <c r="AG50" i="15"/>
  <c r="AM50" i="16" l="1"/>
  <c r="AG50" i="16"/>
  <c r="AB50" i="16"/>
</calcChain>
</file>

<file path=xl/sharedStrings.xml><?xml version="1.0" encoding="utf-8"?>
<sst xmlns="http://schemas.openxmlformats.org/spreadsheetml/2006/main" count="493" uniqueCount="164">
  <si>
    <r>
      <t>Ohio University</t>
    </r>
    <r>
      <rPr>
        <sz val="10"/>
        <rFont val="Times New Roman"/>
        <family val="1"/>
      </rPr>
      <t xml:space="preserve">
</t>
    </r>
    <r>
      <rPr>
        <sz val="6"/>
        <rFont val="Times New Roman"/>
        <family val="1"/>
      </rPr>
      <t xml:space="preserve"> </t>
    </r>
  </si>
  <si>
    <t>Phone:</t>
  </si>
  <si>
    <t>Fax:</t>
  </si>
  <si>
    <t>Name</t>
  </si>
  <si>
    <t>Phone</t>
  </si>
  <si>
    <t>Email</t>
  </si>
  <si>
    <t xml:space="preserve"> FOR FINANCE AREA USE ONLY</t>
  </si>
  <si>
    <t>Dept Authorizing Signature(s)</t>
  </si>
  <si>
    <t>Date</t>
  </si>
  <si>
    <t>GAFR</t>
  </si>
  <si>
    <t>OUF</t>
  </si>
  <si>
    <t>PLANT</t>
  </si>
  <si>
    <t>Description</t>
  </si>
  <si>
    <t>Est Unit $</t>
  </si>
  <si>
    <t>Part #</t>
  </si>
  <si>
    <t>#</t>
  </si>
  <si>
    <t>Est Total Line $</t>
  </si>
  <si>
    <t>Est Shipping for total order (if applicable) &gt;&gt;&gt;</t>
  </si>
  <si>
    <t>Preferred Vendor Name &amp; Address</t>
  </si>
  <si>
    <t>%</t>
  </si>
  <si>
    <t>$ amount</t>
  </si>
  <si>
    <t>Spacely Sprockets</t>
  </si>
  <si>
    <t>123 Very Very High St</t>
  </si>
  <si>
    <t>Mary Smith</t>
  </si>
  <si>
    <t>Dr JD Jones</t>
  </si>
  <si>
    <t>Athens, OH  45701</t>
  </si>
  <si>
    <t>ea</t>
  </si>
  <si>
    <t>40-123-6A</t>
  </si>
  <si>
    <t>pk/2</t>
  </si>
  <si>
    <t>Custom imprint charge for caps</t>
  </si>
  <si>
    <t>Line item</t>
  </si>
  <si>
    <t>TOT $ amount for line</t>
  </si>
  <si>
    <t>$ amount you want to charge to a particular account</t>
  </si>
  <si>
    <t>Dollar to percent converter</t>
  </si>
  <si>
    <t>% remaining</t>
  </si>
  <si>
    <t xml:space="preserve">% you should use in the % column on the REQ </t>
  </si>
  <si>
    <t>qty</t>
  </si>
  <si>
    <t>QTY</t>
  </si>
  <si>
    <t>71-355D</t>
  </si>
  <si>
    <t>Org</t>
  </si>
  <si>
    <t>Project</t>
  </si>
  <si>
    <t>Task</t>
  </si>
  <si>
    <t>UOM</t>
  </si>
  <si>
    <t>PREPARER</t>
  </si>
  <si>
    <t>REQUESTOR</t>
  </si>
  <si>
    <t>Bldg Rm</t>
  </si>
  <si>
    <t>Name&amp;Dept</t>
  </si>
  <si>
    <t>Skyview, OH  44444</t>
  </si>
  <si>
    <t>smithm23@ohio.edu</t>
  </si>
  <si>
    <t>3-4567</t>
  </si>
  <si>
    <t>JD Jones, Astronomy</t>
  </si>
  <si>
    <t>Deluxe launcher w/extra firing rod</t>
  </si>
  <si>
    <t>3333</t>
  </si>
  <si>
    <t>4444</t>
  </si>
  <si>
    <t>7777</t>
  </si>
  <si>
    <t>City, St, Zip</t>
  </si>
  <si>
    <t>SHIP-TO</t>
  </si>
  <si>
    <t>Note to 
Buyer</t>
  </si>
  <si>
    <t>123-456-7890</t>
  </si>
  <si>
    <t>Sprockets, 6" aluminum</t>
  </si>
  <si>
    <t>(EXPEDITED SHIPPING)</t>
  </si>
  <si>
    <t>2222</t>
  </si>
  <si>
    <t>BB0202020</t>
  </si>
  <si>
    <t>Need help filling out the section below? Click here</t>
  </si>
  <si>
    <t>Use this form only to request issue of a Purchase Order - to request payment, use the Direct Payment form</t>
  </si>
  <si>
    <t>DATE:</t>
  </si>
  <si>
    <t>Initials</t>
  </si>
  <si>
    <t>GRANT</t>
  </si>
  <si>
    <r>
      <t>Assigned Buye</t>
    </r>
    <r>
      <rPr>
        <sz val="9"/>
        <rFont val="Times New Roman"/>
        <family val="1"/>
      </rPr>
      <t>r</t>
    </r>
  </si>
  <si>
    <t>PO #</t>
  </si>
  <si>
    <t>Row number</t>
  </si>
  <si>
    <t>Left Side</t>
  </si>
  <si>
    <t>Right Side</t>
  </si>
  <si>
    <t>TOTAL $ - line items&gt;&gt;</t>
  </si>
  <si>
    <t>TOTAL $ - Acct Distribution&gt;&gt;</t>
  </si>
  <si>
    <t>234-567-8910</t>
  </si>
  <si>
    <t>Oct 22 02</t>
  </si>
  <si>
    <t>Needed ASAP for upcoming lab assignment.  Pricing per phone quote from George.  Fax order to his attn at fax number shown no later than Oct 16.  Ask for expedited shipping.</t>
  </si>
  <si>
    <t>41-123-6AC</t>
  </si>
  <si>
    <t>jonesj45@ohio.edu</t>
  </si>
  <si>
    <t>7-8910</t>
  </si>
  <si>
    <t>Astro Hall, 200</t>
  </si>
  <si>
    <t>Caps for 6" sprockets, green w/University logo</t>
  </si>
  <si>
    <t>item #</t>
  </si>
  <si>
    <t xml:space="preserve">qty </t>
  </si>
  <si>
    <t>Unit</t>
  </si>
  <si>
    <t>Unit Price</t>
  </si>
  <si>
    <t>Total Price</t>
  </si>
  <si>
    <t>34-900</t>
  </si>
  <si>
    <t>34-600</t>
  </si>
  <si>
    <t>34-700</t>
  </si>
  <si>
    <t>Sprockets 6" aluminum</t>
  </si>
  <si>
    <t>Caps for 6 "sprockets, green w/ University logo</t>
  </si>
  <si>
    <t>Deluxe launcher w/ extra firing rod</t>
  </si>
  <si>
    <t>Deluxe carrying case- canvas</t>
  </si>
  <si>
    <t>Deluxe carrying case - leather</t>
  </si>
  <si>
    <t>Deluxe carrying case - vinyl</t>
  </si>
  <si>
    <t>TOTAL</t>
  </si>
  <si>
    <t>666666</t>
  </si>
  <si>
    <t>444444</t>
  </si>
  <si>
    <t>555555</t>
  </si>
  <si>
    <t>case/24</t>
  </si>
  <si>
    <t>41-123-6AP</t>
  </si>
  <si>
    <t>Caps for 6 "sprockets, plain</t>
  </si>
  <si>
    <t>45-687</t>
  </si>
  <si>
    <t>Spare battery packs</t>
  </si>
  <si>
    <t>78-098</t>
  </si>
  <si>
    <t>Tappet inserts</t>
  </si>
  <si>
    <t>40-123-9A</t>
  </si>
  <si>
    <t>Sprockets 9" aluminum</t>
  </si>
  <si>
    <t>40-123-9C</t>
  </si>
  <si>
    <t>Sprockets 9" copper</t>
  </si>
  <si>
    <t>78-900</t>
  </si>
  <si>
    <t>Heating unit</t>
  </si>
  <si>
    <t>REQ STATUS:  CORRECT &amp; COMPLETE  - OK TO PRINT   -  Note to Purchasing - check for and correct rounding error</t>
  </si>
  <si>
    <t>See 11 items on  attached one page list of lab equipment and supplies</t>
  </si>
  <si>
    <t xml:space="preserve">USE TODAY'S DATE AND THE CURRENT TIME </t>
  </si>
  <si>
    <t>This section will not print.  The date and time information is needed to uniquely number your form.  Enter information in the format shown.</t>
  </si>
  <si>
    <t xml:space="preserve">Today's Date: </t>
  </si>
  <si>
    <t>Current Time:</t>
  </si>
  <si>
    <t xml:space="preserve">use this format: </t>
  </si>
  <si>
    <t>dd-MON-yy</t>
  </si>
  <si>
    <t xml:space="preserve">use this format:  </t>
  </si>
  <si>
    <t>hh:mm XM</t>
  </si>
  <si>
    <t>EXAMPLE:</t>
  </si>
  <si>
    <t xml:space="preserve">EXAMPLE:  </t>
  </si>
  <si>
    <t>Dept</t>
  </si>
  <si>
    <t>Oracle Req #</t>
  </si>
  <si>
    <t>PURCH</t>
  </si>
  <si>
    <t>FORM 
#</t>
  </si>
  <si>
    <t>Quantity you want to charge to a particular account</t>
  </si>
  <si>
    <t>TOT Qty amount for line</t>
  </si>
  <si>
    <t>QUANTITY CONVERSION</t>
  </si>
  <si>
    <t>DOLLAR CONVERSION</t>
  </si>
  <si>
    <t xml:space="preserve">IF YOU KNOW THE $$ AMOUNT OR THE QUANTITY YOU WANT TO CHARGE TO A PARTICULAR ACCOUNT, AND YOU WANT TO DETERMINE THE % TO USE, FILL IN THE WHITE COLUMN IN THE APPROPRIATE TABLE BELOW, AND HIT ENTER.  THE % WILL BE CALCULATED. </t>
  </si>
  <si>
    <r>
      <t xml:space="preserve">REQUISITION </t>
    </r>
    <r>
      <rPr>
        <b/>
        <sz val="10"/>
        <rFont val="Times New Roman"/>
        <family val="1"/>
      </rPr>
      <t>- This is not a Purchase Order</t>
    </r>
    <r>
      <rPr>
        <b/>
        <sz val="15"/>
        <rFont val="Times New Roman"/>
        <family val="1"/>
      </rPr>
      <t xml:space="preserve"> </t>
    </r>
  </si>
  <si>
    <t>This section will not print.  The date and time information is needed to uniquely number your form.  Enter information in the format shown.  It must be re-entered every time you are submitting a new request.</t>
  </si>
  <si>
    <t>Attached List for Requisition # RQ160703.1359</t>
  </si>
  <si>
    <t>click on bordered cells for instructions</t>
  </si>
  <si>
    <t>Entity</t>
  </si>
  <si>
    <t>Source</t>
  </si>
  <si>
    <t>Activity</t>
  </si>
  <si>
    <t xml:space="preserve">Function </t>
  </si>
  <si>
    <t>Object</t>
  </si>
  <si>
    <t>General Ledger  or Grants Account Numbers</t>
  </si>
  <si>
    <t xml:space="preserve">Award </t>
  </si>
  <si>
    <t>Revised -  12/11/2017</t>
  </si>
  <si>
    <t>12345</t>
  </si>
  <si>
    <t>12</t>
  </si>
  <si>
    <t>1234</t>
  </si>
  <si>
    <t>1234567</t>
  </si>
  <si>
    <t>123456</t>
  </si>
  <si>
    <t>11</t>
  </si>
  <si>
    <t>22</t>
  </si>
  <si>
    <t>333333</t>
  </si>
  <si>
    <t>777777</t>
  </si>
  <si>
    <t>222222</t>
  </si>
  <si>
    <t>8888</t>
  </si>
  <si>
    <t>6666</t>
  </si>
  <si>
    <t>33</t>
  </si>
  <si>
    <t>111111</t>
  </si>
  <si>
    <t>Award</t>
  </si>
  <si>
    <t>Revised 4/11/2017</t>
  </si>
  <si>
    <t>Revised 12/11/2017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</si>
</sst>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&quot;$&quot;#,##0.00"/>
    <numFmt numFmtId="166" formatCode=";;;"/>
    <numFmt numFmtId="167" formatCode="\:"/>
    <numFmt numFmtId="168" formatCode="dd\-mmm\-yy"/>
    <numFmt numFmtId="169" formatCode="hh:mm\ AM/PM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u/>
      <sz val="9"/>
      <name val="Times New Roman"/>
      <family val="1"/>
    </font>
    <font>
      <u/>
      <sz val="10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10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/>
      <right style="hair">
        <color indexed="1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1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4" fontId="0" fillId="0" borderId="0" xfId="0" applyNumberFormat="1"/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left" vertical="top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 applyProtection="1">
      <alignment horizontal="left" vertical="top"/>
    </xf>
    <xf numFmtId="49" fontId="3" fillId="0" borderId="8" xfId="0" applyNumberFormat="1" applyFont="1" applyBorder="1" applyAlignment="1" applyProtection="1">
      <alignment horizontal="left" vertical="top"/>
    </xf>
    <xf numFmtId="49" fontId="3" fillId="0" borderId="2" xfId="0" applyNumberFormat="1" applyFont="1" applyBorder="1" applyAlignment="1" applyProtection="1">
      <alignment horizontal="left" vertical="top"/>
    </xf>
    <xf numFmtId="49" fontId="3" fillId="0" borderId="4" xfId="0" applyNumberFormat="1" applyFont="1" applyBorder="1" applyAlignment="1" applyProtection="1">
      <alignment horizontal="left" vertical="top"/>
    </xf>
    <xf numFmtId="49" fontId="3" fillId="0" borderId="1" xfId="0" applyNumberFormat="1" applyFont="1" applyBorder="1" applyAlignment="1" applyProtection="1">
      <alignment horizontal="left" vertical="top"/>
    </xf>
    <xf numFmtId="49" fontId="3" fillId="0" borderId="5" xfId="0" applyNumberFormat="1" applyFont="1" applyBorder="1" applyAlignment="1" applyProtection="1">
      <alignment horizontal="left" vertical="top"/>
    </xf>
    <xf numFmtId="49" fontId="3" fillId="0" borderId="6" xfId="0" applyNumberFormat="1" applyFont="1" applyBorder="1" applyAlignment="1" applyProtection="1">
      <alignment horizontal="left" vertical="top"/>
    </xf>
    <xf numFmtId="49" fontId="3" fillId="0" borderId="3" xfId="0" applyNumberFormat="1" applyFont="1" applyBorder="1" applyAlignment="1" applyProtection="1">
      <alignment horizontal="left" vertical="top"/>
    </xf>
    <xf numFmtId="49" fontId="3" fillId="0" borderId="7" xfId="0" applyNumberFormat="1" applyFont="1" applyBorder="1" applyAlignment="1" applyProtection="1">
      <alignment horizontal="left" vertical="top"/>
    </xf>
    <xf numFmtId="1" fontId="3" fillId="2" borderId="9" xfId="0" applyNumberFormat="1" applyFont="1" applyFill="1" applyBorder="1" applyAlignment="1" applyProtection="1">
      <alignment horizontal="left" vertical="top"/>
    </xf>
    <xf numFmtId="49" fontId="12" fillId="0" borderId="10" xfId="0" applyNumberFormat="1" applyFont="1" applyBorder="1" applyAlignment="1" applyProtection="1">
      <alignment horizontal="center"/>
    </xf>
    <xf numFmtId="166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" fontId="12" fillId="0" borderId="11" xfId="0" applyNumberFormat="1" applyFont="1" applyBorder="1" applyAlignment="1" applyProtection="1">
      <alignment horizontal="center"/>
    </xf>
    <xf numFmtId="49" fontId="12" fillId="0" borderId="12" xfId="0" applyNumberFormat="1" applyFont="1" applyBorder="1" applyAlignment="1" applyProtection="1">
      <alignment horizontal="center"/>
    </xf>
    <xf numFmtId="1" fontId="12" fillId="0" borderId="13" xfId="0" applyNumberFormat="1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left" vertical="top"/>
    </xf>
    <xf numFmtId="166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7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center" vertical="top"/>
    </xf>
    <xf numFmtId="49" fontId="3" fillId="0" borderId="12" xfId="0" applyNumberFormat="1" applyFont="1" applyBorder="1" applyAlignment="1" applyProtection="1">
      <alignment horizontal="left" vertical="top"/>
    </xf>
    <xf numFmtId="1" fontId="12" fillId="0" borderId="22" xfId="0" applyNumberFormat="1" applyFont="1" applyBorder="1" applyAlignment="1" applyProtection="1">
      <alignment horizontal="center"/>
    </xf>
    <xf numFmtId="1" fontId="12" fillId="0" borderId="23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4" fontId="10" fillId="0" borderId="15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165" fontId="0" fillId="0" borderId="0" xfId="0" applyNumberFormat="1"/>
    <xf numFmtId="0" fontId="0" fillId="0" borderId="0" xfId="0" applyAlignment="1"/>
    <xf numFmtId="165" fontId="0" fillId="0" borderId="0" xfId="0" applyNumberFormat="1" applyAlignment="1"/>
    <xf numFmtId="9" fontId="0" fillId="0" borderId="0" xfId="0" applyNumberFormat="1"/>
    <xf numFmtId="165" fontId="0" fillId="0" borderId="0" xfId="0" applyNumberFormat="1" applyAlignment="1">
      <alignment wrapText="1"/>
    </xf>
    <xf numFmtId="0" fontId="23" fillId="0" borderId="0" xfId="0" applyFont="1" applyAlignment="1"/>
    <xf numFmtId="0" fontId="10" fillId="0" borderId="0" xfId="0" applyFont="1" applyAlignment="1">
      <alignment wrapText="1"/>
    </xf>
    <xf numFmtId="167" fontId="0" fillId="0" borderId="0" xfId="0" applyNumberFormat="1"/>
    <xf numFmtId="9" fontId="0" fillId="0" borderId="0" xfId="1" applyFont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wrapText="1"/>
    </xf>
    <xf numFmtId="165" fontId="0" fillId="0" borderId="25" xfId="0" applyNumberFormat="1" applyBorder="1"/>
    <xf numFmtId="0" fontId="24" fillId="0" borderId="26" xfId="0" applyFont="1" applyBorder="1" applyAlignment="1"/>
    <xf numFmtId="0" fontId="24" fillId="0" borderId="27" xfId="0" applyFont="1" applyBorder="1" applyAlignment="1"/>
    <xf numFmtId="0" fontId="5" fillId="0" borderId="28" xfId="0" applyFont="1" applyFill="1" applyBorder="1"/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/>
    <xf numFmtId="0" fontId="0" fillId="0" borderId="0" xfId="0" applyBorder="1"/>
    <xf numFmtId="0" fontId="26" fillId="0" borderId="0" xfId="0" applyFont="1" applyBorder="1"/>
    <xf numFmtId="0" fontId="0" fillId="0" borderId="28" xfId="0" applyBorder="1"/>
    <xf numFmtId="0" fontId="3" fillId="0" borderId="0" xfId="0" applyFont="1" applyFill="1" applyBorder="1"/>
    <xf numFmtId="0" fontId="0" fillId="0" borderId="29" xfId="0" applyBorder="1"/>
    <xf numFmtId="0" fontId="3" fillId="0" borderId="1" xfId="0" applyFont="1" applyBorder="1"/>
    <xf numFmtId="0" fontId="3" fillId="0" borderId="1" xfId="0" applyFont="1" applyBorder="1" applyAlignment="1"/>
    <xf numFmtId="0" fontId="2" fillId="0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10" fontId="20" fillId="0" borderId="0" xfId="1" applyNumberFormat="1" applyFont="1" applyFill="1" applyBorder="1" applyAlignment="1">
      <alignment horizontal="center"/>
    </xf>
    <xf numFmtId="10" fontId="0" fillId="0" borderId="0" xfId="0" applyNumberFormat="1" applyFill="1" applyBorder="1"/>
    <xf numFmtId="0" fontId="1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1" fontId="12" fillId="0" borderId="11" xfId="0" applyNumberFormat="1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2" fillId="0" borderId="9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>
      <alignment horizontal="left"/>
    </xf>
    <xf numFmtId="0" fontId="7" fillId="0" borderId="3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6" fillId="2" borderId="0" xfId="0" applyFont="1" applyFill="1" applyBorder="1" applyAlignment="1">
      <alignment horizontal="left" vertical="center"/>
    </xf>
    <xf numFmtId="10" fontId="20" fillId="3" borderId="31" xfId="1" applyNumberFormat="1" applyFont="1" applyFill="1" applyBorder="1" applyAlignment="1">
      <alignment horizontal="center"/>
    </xf>
    <xf numFmtId="10" fontId="0" fillId="3" borderId="32" xfId="0" applyNumberFormat="1" applyFill="1" applyBorder="1"/>
    <xf numFmtId="10" fontId="20" fillId="3" borderId="33" xfId="1" applyNumberFormat="1" applyFont="1" applyFill="1" applyBorder="1" applyAlignment="1">
      <alignment horizontal="center"/>
    </xf>
    <xf numFmtId="10" fontId="0" fillId="3" borderId="34" xfId="0" applyNumberFormat="1" applyFill="1" applyBorder="1"/>
    <xf numFmtId="0" fontId="21" fillId="3" borderId="35" xfId="0" applyFont="1" applyFill="1" applyBorder="1" applyAlignment="1">
      <alignment horizontal="center"/>
    </xf>
    <xf numFmtId="4" fontId="21" fillId="3" borderId="36" xfId="0" applyNumberFormat="1" applyFont="1" applyFill="1" applyBorder="1"/>
    <xf numFmtId="0" fontId="21" fillId="3" borderId="37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 vertical="top"/>
    </xf>
    <xf numFmtId="0" fontId="7" fillId="0" borderId="39" xfId="0" applyFont="1" applyBorder="1" applyAlignment="1" applyProtection="1">
      <alignment horizontal="center" vertical="top"/>
    </xf>
    <xf numFmtId="49" fontId="13" fillId="0" borderId="25" xfId="0" applyNumberFormat="1" applyFont="1" applyFill="1" applyBorder="1" applyAlignment="1" applyProtection="1">
      <alignment horizontal="center" vertical="top"/>
      <protection locked="0"/>
    </xf>
    <xf numFmtId="0" fontId="13" fillId="0" borderId="25" xfId="0" applyFont="1" applyBorder="1" applyAlignment="1">
      <alignment horizontal="center" vertical="center"/>
    </xf>
    <xf numFmtId="49" fontId="12" fillId="0" borderId="102" xfId="0" applyNumberFormat="1" applyFont="1" applyFill="1" applyBorder="1" applyAlignment="1" applyProtection="1">
      <alignment horizontal="center"/>
      <protection locked="0"/>
    </xf>
    <xf numFmtId="0" fontId="13" fillId="0" borderId="93" xfId="0" applyFont="1" applyBorder="1" applyAlignment="1">
      <alignment horizontal="center" vertical="center"/>
    </xf>
    <xf numFmtId="49" fontId="12" fillId="0" borderId="102" xfId="0" applyNumberFormat="1" applyFont="1" applyBorder="1" applyAlignment="1" applyProtection="1">
      <alignment horizontal="center"/>
    </xf>
    <xf numFmtId="0" fontId="6" fillId="2" borderId="76" xfId="0" applyFont="1" applyFill="1" applyBorder="1" applyAlignment="1">
      <alignment horizontal="left" vertical="center"/>
    </xf>
    <xf numFmtId="49" fontId="12" fillId="0" borderId="102" xfId="0" applyNumberFormat="1" applyFont="1" applyBorder="1" applyAlignment="1" applyProtection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</xf>
    <xf numFmtId="0" fontId="6" fillId="2" borderId="63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indent="1"/>
    </xf>
    <xf numFmtId="0" fontId="28" fillId="0" borderId="18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7" fillId="0" borderId="75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0" fontId="27" fillId="0" borderId="76" xfId="0" applyFont="1" applyBorder="1" applyAlignment="1">
      <alignment horizontal="center" wrapText="1"/>
    </xf>
    <xf numFmtId="0" fontId="27" fillId="0" borderId="7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78" xfId="0" applyFont="1" applyBorder="1" applyAlignment="1">
      <alignment horizontal="center" wrapText="1"/>
    </xf>
    <xf numFmtId="168" fontId="3" fillId="0" borderId="44" xfId="0" applyNumberFormat="1" applyFont="1" applyBorder="1" applyAlignment="1" applyProtection="1">
      <alignment horizontal="center" wrapText="1"/>
    </xf>
    <xf numFmtId="168" fontId="3" fillId="0" borderId="0" xfId="0" applyNumberFormat="1" applyFont="1" applyBorder="1" applyAlignment="1" applyProtection="1">
      <alignment horizontal="center" wrapText="1"/>
    </xf>
    <xf numFmtId="168" fontId="3" fillId="0" borderId="53" xfId="0" applyNumberFormat="1" applyFont="1" applyBorder="1" applyAlignment="1" applyProtection="1">
      <alignment horizontal="center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3" fillId="0" borderId="1" xfId="0" applyFont="1" applyBorder="1" applyAlignment="1" applyProtection="1">
      <protection locked="0"/>
    </xf>
    <xf numFmtId="49" fontId="2" fillId="0" borderId="55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79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9" fontId="3" fillId="0" borderId="1" xfId="0" applyNumberFormat="1" applyFont="1" applyBorder="1" applyAlignment="1" applyProtection="1">
      <protection locked="0"/>
    </xf>
    <xf numFmtId="49" fontId="3" fillId="0" borderId="11" xfId="0" applyNumberFormat="1" applyFont="1" applyBorder="1" applyAlignment="1" applyProtection="1">
      <protection locked="0"/>
    </xf>
    <xf numFmtId="49" fontId="3" fillId="0" borderId="2" xfId="0" applyNumberFormat="1" applyFont="1" applyBorder="1" applyAlignment="1" applyProtection="1">
      <protection locked="0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0" borderId="45" xfId="0" applyNumberFormat="1" applyFont="1" applyBorder="1" applyAlignment="1" applyProtection="1">
      <alignment vertical="top" wrapText="1"/>
      <protection locked="0"/>
    </xf>
    <xf numFmtId="0" fontId="2" fillId="0" borderId="54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49" fontId="3" fillId="0" borderId="80" xfId="0" applyNumberFormat="1" applyFont="1" applyBorder="1" applyAlignment="1" applyProtection="1">
      <alignment vertical="top" wrapText="1"/>
      <protection locked="0"/>
    </xf>
    <xf numFmtId="4" fontId="3" fillId="0" borderId="26" xfId="0" quotePrefix="1" applyNumberFormat="1" applyFont="1" applyBorder="1" applyAlignment="1" applyProtection="1">
      <alignment horizontal="center" vertical="top" wrapText="1"/>
      <protection locked="0"/>
    </xf>
    <xf numFmtId="4" fontId="3" fillId="0" borderId="27" xfId="0" quotePrefix="1" applyNumberFormat="1" applyFont="1" applyBorder="1" applyAlignment="1" applyProtection="1">
      <alignment horizontal="center" vertical="top" wrapText="1"/>
      <protection locked="0"/>
    </xf>
    <xf numFmtId="4" fontId="3" fillId="0" borderId="14" xfId="0" quotePrefix="1" applyNumberFormat="1" applyFont="1" applyBorder="1" applyAlignment="1" applyProtection="1">
      <alignment horizontal="center" vertical="top" wrapText="1"/>
      <protection locked="0"/>
    </xf>
    <xf numFmtId="4" fontId="3" fillId="0" borderId="29" xfId="0" quotePrefix="1" applyNumberFormat="1" applyFont="1" applyBorder="1" applyAlignment="1" applyProtection="1">
      <alignment horizontal="center" vertical="top" wrapText="1"/>
      <protection locked="0"/>
    </xf>
    <xf numFmtId="4" fontId="3" fillId="0" borderId="1" xfId="0" quotePrefix="1" applyNumberFormat="1" applyFont="1" applyBorder="1" applyAlignment="1" applyProtection="1">
      <alignment horizontal="center" vertical="top" wrapText="1"/>
      <protection locked="0"/>
    </xf>
    <xf numFmtId="4" fontId="3" fillId="0" borderId="46" xfId="0" quotePrefix="1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3" fillId="0" borderId="4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169" fontId="3" fillId="0" borderId="1" xfId="0" applyNumberFormat="1" applyFont="1" applyBorder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168" fontId="25" fillId="0" borderId="7" xfId="0" applyNumberFormat="1" applyFont="1" applyFill="1" applyBorder="1" applyAlignment="1" applyProtection="1">
      <alignment horizontal="center"/>
      <protection locked="0"/>
    </xf>
    <xf numFmtId="169" fontId="25" fillId="0" borderId="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21" xfId="0" applyNumberFormat="1" applyFont="1" applyBorder="1" applyAlignment="1" applyProtection="1">
      <alignment horizontal="center" vertical="top" wrapText="1"/>
      <protection locked="0"/>
    </xf>
    <xf numFmtId="49" fontId="3" fillId="0" borderId="29" xfId="0" applyNumberFormat="1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3" fillId="0" borderId="46" xfId="0" applyNumberFormat="1" applyFont="1" applyBorder="1" applyAlignment="1" applyProtection="1">
      <alignment horizontal="center" vertical="top" wrapText="1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3" fillId="0" borderId="43" xfId="0" applyNumberFormat="1" applyFont="1" applyBorder="1" applyAlignment="1" applyProtection="1">
      <alignment vertical="top" wrapText="1"/>
      <protection locked="0"/>
    </xf>
    <xf numFmtId="0" fontId="7" fillId="0" borderId="65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49" fontId="3" fillId="0" borderId="26" xfId="0" applyNumberFormat="1" applyFont="1" applyBorder="1" applyAlignment="1" applyProtection="1">
      <alignment horizontal="center" vertical="top" wrapText="1"/>
      <protection locked="0"/>
    </xf>
    <xf numFmtId="49" fontId="3" fillId="0" borderId="27" xfId="0" applyNumberFormat="1" applyFont="1" applyBorder="1" applyAlignment="1" applyProtection="1">
      <alignment horizontal="center" vertical="top" wrapText="1"/>
      <protection locked="0"/>
    </xf>
    <xf numFmtId="49" fontId="3" fillId="0" borderId="14" xfId="0" applyNumberFormat="1" applyFont="1" applyBorder="1" applyAlignment="1" applyProtection="1">
      <alignment horizontal="center" vertical="top" wrapText="1"/>
      <protection locked="0"/>
    </xf>
    <xf numFmtId="15" fontId="3" fillId="0" borderId="1" xfId="0" applyNumberFormat="1" applyFont="1" applyBorder="1" applyAlignment="1" applyProtection="1">
      <alignment horizontal="center" wrapText="1"/>
      <protection locked="0"/>
    </xf>
    <xf numFmtId="15" fontId="3" fillId="0" borderId="46" xfId="0" applyNumberFormat="1" applyFont="1" applyBorder="1" applyAlignment="1" applyProtection="1">
      <alignment horizontal="center" wrapText="1"/>
      <protection locked="0"/>
    </xf>
    <xf numFmtId="0" fontId="3" fillId="0" borderId="5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0" fontId="2" fillId="0" borderId="4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3" fillId="0" borderId="28" xfId="0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Border="1" applyAlignment="1" applyProtection="1">
      <alignment horizontal="center" vertical="top" wrapText="1"/>
      <protection locked="0"/>
    </xf>
    <xf numFmtId="4" fontId="3" fillId="0" borderId="21" xfId="0" applyNumberFormat="1" applyFont="1" applyBorder="1" applyAlignment="1" applyProtection="1">
      <alignment horizontal="center" vertical="top" wrapText="1"/>
      <protection locked="0"/>
    </xf>
    <xf numFmtId="4" fontId="3" fillId="0" borderId="29" xfId="0" applyNumberFormat="1" applyFont="1" applyBorder="1" applyAlignment="1" applyProtection="1">
      <alignment horizontal="center" vertical="top" wrapText="1"/>
      <protection locked="0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4" fontId="3" fillId="0" borderId="46" xfId="0" applyNumberFormat="1" applyFont="1" applyBorder="1" applyAlignment="1" applyProtection="1">
      <alignment horizontal="center" vertical="top" wrapText="1"/>
      <protection locked="0"/>
    </xf>
    <xf numFmtId="0" fontId="2" fillId="0" borderId="46" xfId="0" applyFont="1" applyBorder="1" applyAlignment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3" borderId="27" xfId="0" applyFont="1" applyFill="1" applyBorder="1" applyAlignment="1">
      <alignment vertical="top" wrapText="1"/>
    </xf>
    <xf numFmtId="49" fontId="12" fillId="0" borderId="29" xfId="0" applyNumberFormat="1" applyFont="1" applyFill="1" applyBorder="1" applyAlignment="1" applyProtection="1">
      <alignment horizontal="center" wrapText="1"/>
      <protection locked="0"/>
    </xf>
    <xf numFmtId="49" fontId="12" fillId="0" borderId="46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9" fontId="12" fillId="0" borderId="56" xfId="0" applyNumberFormat="1" applyFont="1" applyFill="1" applyBorder="1" applyAlignment="1" applyProtection="1">
      <alignment horizontal="center" wrapText="1"/>
      <protection locked="0"/>
    </xf>
    <xf numFmtId="49" fontId="12" fillId="0" borderId="47" xfId="0" applyNumberFormat="1" applyFont="1" applyFill="1" applyBorder="1" applyAlignment="1" applyProtection="1">
      <alignment horizontal="center" wrapText="1"/>
      <protection locked="0"/>
    </xf>
    <xf numFmtId="49" fontId="12" fillId="0" borderId="10" xfId="0" applyNumberFormat="1" applyFont="1" applyFill="1" applyBorder="1" applyAlignment="1" applyProtection="1">
      <alignment horizontal="center" wrapText="1"/>
      <protection locked="0"/>
    </xf>
    <xf numFmtId="49" fontId="12" fillId="0" borderId="40" xfId="0" applyNumberFormat="1" applyFont="1" applyFill="1" applyBorder="1" applyAlignment="1" applyProtection="1">
      <alignment horizontal="center" wrapText="1"/>
      <protection locked="0"/>
    </xf>
    <xf numFmtId="10" fontId="12" fillId="0" borderId="29" xfId="1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50" xfId="0" applyFont="1" applyFill="1" applyBorder="1" applyAlignment="1" applyProtection="1">
      <alignment horizontal="center" wrapText="1"/>
      <protection locked="0"/>
    </xf>
    <xf numFmtId="49" fontId="12" fillId="0" borderId="47" xfId="0" applyNumberFormat="1" applyFont="1" applyFill="1" applyBorder="1" applyAlignment="1" applyProtection="1">
      <alignment wrapText="1"/>
      <protection locked="0"/>
    </xf>
    <xf numFmtId="49" fontId="12" fillId="0" borderId="2" xfId="0" applyNumberFormat="1" applyFont="1" applyFill="1" applyBorder="1" applyAlignment="1" applyProtection="1">
      <alignment wrapText="1"/>
      <protection locked="0"/>
    </xf>
    <xf numFmtId="49" fontId="12" fillId="0" borderId="10" xfId="0" applyNumberFormat="1" applyFont="1" applyFill="1" applyBorder="1" applyAlignment="1" applyProtection="1">
      <alignment wrapText="1"/>
      <protection locked="0"/>
    </xf>
    <xf numFmtId="4" fontId="12" fillId="0" borderId="59" xfId="1" quotePrefix="1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right" vertical="top" wrapText="1"/>
    </xf>
    <xf numFmtId="4" fontId="12" fillId="0" borderId="48" xfId="0" applyNumberFormat="1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49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" fontId="12" fillId="0" borderId="46" xfId="1" quotePrefix="1" applyNumberFormat="1" applyFont="1" applyFill="1" applyBorder="1" applyAlignment="1" applyProtection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4" fontId="12" fillId="0" borderId="21" xfId="1" quotePrefix="1" applyNumberFormat="1" applyFont="1" applyFill="1" applyBorder="1" applyAlignment="1" applyProtection="1">
      <alignment horizontal="center" wrapText="1"/>
    </xf>
    <xf numFmtId="0" fontId="12" fillId="0" borderId="70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4" fontId="12" fillId="0" borderId="71" xfId="0" applyNumberFormat="1" applyFont="1" applyFill="1" applyBorder="1" applyAlignment="1">
      <alignment horizontal="center" wrapText="1"/>
    </xf>
    <xf numFmtId="4" fontId="12" fillId="0" borderId="70" xfId="0" applyNumberFormat="1" applyFont="1" applyFill="1" applyBorder="1" applyAlignment="1">
      <alignment horizontal="center" wrapText="1"/>
    </xf>
    <xf numFmtId="4" fontId="12" fillId="0" borderId="72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 applyProtection="1">
      <alignment horizontal="center" wrapText="1"/>
      <protection locked="0"/>
    </xf>
    <xf numFmtId="49" fontId="12" fillId="0" borderId="27" xfId="0" applyNumberFormat="1" applyFont="1" applyFill="1" applyBorder="1" applyAlignment="1" applyProtection="1">
      <alignment horizontal="center" wrapText="1"/>
      <protection locked="0"/>
    </xf>
    <xf numFmtId="49" fontId="12" fillId="0" borderId="14" xfId="0" applyNumberFormat="1" applyFont="1" applyFill="1" applyBorder="1" applyAlignment="1" applyProtection="1">
      <alignment horizontal="center" wrapText="1"/>
      <protection locked="0"/>
    </xf>
    <xf numFmtId="10" fontId="12" fillId="0" borderId="70" xfId="1" applyNumberFormat="1" applyFont="1" applyFill="1" applyBorder="1" applyAlignment="1" applyProtection="1">
      <alignment horizontal="center" wrapText="1"/>
      <protection locked="0"/>
    </xf>
    <xf numFmtId="10" fontId="12" fillId="0" borderId="28" xfId="1" applyNumberFormat="1" applyFont="1" applyFill="1" applyBorder="1" applyAlignment="1" applyProtection="1">
      <alignment horizontal="center" wrapText="1"/>
      <protection locked="0"/>
    </xf>
    <xf numFmtId="10" fontId="12" fillId="0" borderId="56" xfId="1" applyNumberFormat="1" applyFont="1" applyFill="1" applyBorder="1" applyAlignment="1" applyProtection="1">
      <alignment horizontal="center" wrapText="1"/>
      <protection locked="0"/>
    </xf>
    <xf numFmtId="4" fontId="12" fillId="0" borderId="57" xfId="0" applyNumberFormat="1" applyFont="1" applyFill="1" applyBorder="1" applyAlignment="1">
      <alignment horizontal="center" wrapText="1"/>
    </xf>
    <xf numFmtId="4" fontId="12" fillId="0" borderId="56" xfId="0" applyNumberFormat="1" applyFont="1" applyFill="1" applyBorder="1" applyAlignment="1">
      <alignment horizontal="center" wrapText="1"/>
    </xf>
    <xf numFmtId="4" fontId="12" fillId="0" borderId="58" xfId="0" applyNumberFormat="1" applyFont="1" applyFill="1" applyBorder="1" applyAlignment="1">
      <alignment horizontal="center" wrapText="1"/>
    </xf>
    <xf numFmtId="49" fontId="12" fillId="0" borderId="60" xfId="0" applyNumberFormat="1" applyFont="1" applyFill="1" applyBorder="1" applyAlignment="1" applyProtection="1">
      <alignment horizontal="center" wrapText="1"/>
      <protection locked="0"/>
    </xf>
    <xf numFmtId="164" fontId="3" fillId="0" borderId="56" xfId="0" applyNumberFormat="1" applyFont="1" applyFill="1" applyBorder="1" applyAlignment="1" applyProtection="1">
      <alignment vertical="top" wrapText="1"/>
      <protection locked="0"/>
    </xf>
    <xf numFmtId="164" fontId="3" fillId="0" borderId="29" xfId="0" applyNumberFormat="1" applyFont="1" applyFill="1" applyBorder="1" applyAlignment="1" applyProtection="1">
      <alignment vertical="top" wrapText="1"/>
      <protection locked="0"/>
    </xf>
    <xf numFmtId="164" fontId="3" fillId="0" borderId="40" xfId="0" applyNumberFormat="1" applyFont="1" applyFill="1" applyBorder="1" applyAlignment="1" applyProtection="1">
      <alignment vertical="top" wrapText="1"/>
      <protection locked="0"/>
    </xf>
    <xf numFmtId="164" fontId="3" fillId="0" borderId="47" xfId="0" applyNumberFormat="1" applyFont="1" applyFill="1" applyBorder="1" applyAlignment="1" applyProtection="1">
      <alignment vertical="top" wrapText="1"/>
      <protection locked="0"/>
    </xf>
    <xf numFmtId="49" fontId="3" fillId="0" borderId="56" xfId="0" applyNumberFormat="1" applyFont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vertical="top" wrapText="1"/>
    </xf>
    <xf numFmtId="4" fontId="3" fillId="0" borderId="56" xfId="0" applyNumberFormat="1" applyFont="1" applyBorder="1" applyAlignment="1">
      <alignment vertical="top" wrapText="1"/>
    </xf>
    <xf numFmtId="4" fontId="3" fillId="0" borderId="29" xfId="0" applyNumberFormat="1" applyFont="1" applyBorder="1" applyAlignment="1">
      <alignment vertical="top" wrapText="1"/>
    </xf>
    <xf numFmtId="4" fontId="3" fillId="0" borderId="69" xfId="0" applyNumberFormat="1" applyFont="1" applyBorder="1" applyAlignment="1">
      <alignment vertical="top" wrapText="1"/>
    </xf>
    <xf numFmtId="4" fontId="3" fillId="0" borderId="40" xfId="0" applyNumberFormat="1" applyFont="1" applyBorder="1" applyAlignment="1">
      <alignment vertical="top" wrapText="1"/>
    </xf>
    <xf numFmtId="4" fontId="3" fillId="0" borderId="47" xfId="0" applyNumberFormat="1" applyFont="1" applyBorder="1" applyAlignment="1">
      <alignment vertical="top" wrapText="1"/>
    </xf>
    <xf numFmtId="0" fontId="2" fillId="0" borderId="63" xfId="0" applyFont="1" applyBorder="1" applyAlignment="1" applyProtection="1">
      <alignment horizontal="center" vertical="top"/>
    </xf>
    <xf numFmtId="0" fontId="2" fillId="0" borderId="76" xfId="0" applyFont="1" applyBorder="1" applyAlignment="1" applyProtection="1">
      <alignment horizontal="center" vertical="top"/>
    </xf>
    <xf numFmtId="49" fontId="12" fillId="0" borderId="103" xfId="0" applyNumberFormat="1" applyFont="1" applyFill="1" applyBorder="1" applyAlignment="1" applyProtection="1">
      <alignment horizontal="center" wrapText="1"/>
      <protection locked="0"/>
    </xf>
    <xf numFmtId="49" fontId="12" fillId="0" borderId="90" xfId="0" applyNumberFormat="1" applyFont="1" applyFill="1" applyBorder="1" applyAlignment="1" applyProtection="1">
      <alignment horizontal="center" wrapText="1"/>
      <protection locked="0"/>
    </xf>
    <xf numFmtId="4" fontId="3" fillId="0" borderId="95" xfId="0" applyNumberFormat="1" applyFont="1" applyBorder="1" applyAlignment="1" applyProtection="1">
      <alignment horizontal="right" vertical="top" wrapText="1"/>
    </xf>
    <xf numFmtId="4" fontId="3" fillId="0" borderId="8" xfId="0" applyNumberFormat="1" applyFont="1" applyBorder="1" applyAlignment="1" applyProtection="1">
      <alignment horizontal="right" vertical="top" wrapText="1"/>
    </xf>
    <xf numFmtId="0" fontId="2" fillId="0" borderId="101" xfId="0" applyFont="1" applyFill="1" applyBorder="1" applyAlignment="1" applyProtection="1">
      <alignment horizontal="right" vertical="top" wrapText="1"/>
    </xf>
    <xf numFmtId="0" fontId="2" fillId="0" borderId="8" xfId="0" applyFont="1" applyFill="1" applyBorder="1" applyAlignment="1" applyProtection="1">
      <alignment horizontal="right" vertical="top" wrapText="1"/>
    </xf>
    <xf numFmtId="0" fontId="2" fillId="0" borderId="92" xfId="0" applyFont="1" applyFill="1" applyBorder="1" applyAlignment="1" applyProtection="1">
      <alignment horizontal="right" vertical="top" wrapText="1"/>
    </xf>
    <xf numFmtId="0" fontId="2" fillId="0" borderId="75" xfId="0" applyFont="1" applyFill="1" applyBorder="1" applyAlignment="1" applyProtection="1">
      <alignment horizontal="center" vertical="top" wrapText="1"/>
    </xf>
    <xf numFmtId="0" fontId="2" fillId="0" borderId="63" xfId="0" applyFont="1" applyFill="1" applyBorder="1" applyAlignment="1" applyProtection="1">
      <alignment horizontal="center" vertical="top" wrapText="1"/>
    </xf>
    <xf numFmtId="0" fontId="2" fillId="0" borderId="55" xfId="0" applyFont="1" applyFill="1" applyBorder="1" applyAlignment="1" applyProtection="1">
      <alignment horizontal="center" vertical="top" wrapText="1"/>
    </xf>
    <xf numFmtId="0" fontId="2" fillId="0" borderId="76" xfId="0" applyFont="1" applyFill="1" applyBorder="1" applyAlignment="1" applyProtection="1">
      <alignment horizontal="center" vertical="top" wrapText="1"/>
    </xf>
    <xf numFmtId="49" fontId="12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center" wrapText="1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53" xfId="0" applyFont="1" applyBorder="1" applyAlignment="1" applyProtection="1">
      <alignment horizontal="left" vertical="top" wrapText="1"/>
      <protection locked="0"/>
    </xf>
    <xf numFmtId="4" fontId="3" fillId="0" borderId="62" xfId="0" applyNumberFormat="1" applyFont="1" applyBorder="1" applyAlignment="1" applyProtection="1">
      <alignment vertical="top" wrapText="1"/>
      <protection locked="0"/>
    </xf>
    <xf numFmtId="164" fontId="3" fillId="0" borderId="60" xfId="0" applyNumberFormat="1" applyFont="1" applyFill="1" applyBorder="1" applyAlignment="1" applyProtection="1">
      <alignment vertical="top" wrapText="1"/>
      <protection locked="0"/>
    </xf>
    <xf numFmtId="164" fontId="3" fillId="0" borderId="26" xfId="0" applyNumberFormat="1" applyFont="1" applyFill="1" applyBorder="1" applyAlignment="1" applyProtection="1">
      <alignment vertical="top" wrapText="1"/>
      <protection locked="0"/>
    </xf>
    <xf numFmtId="0" fontId="3" fillId="0" borderId="63" xfId="0" applyFont="1" applyBorder="1" applyAlignment="1">
      <alignment vertical="top" wrapText="1"/>
    </xf>
    <xf numFmtId="0" fontId="3" fillId="0" borderId="64" xfId="0" applyFont="1" applyBorder="1" applyAlignment="1">
      <alignment vertical="top" wrapText="1"/>
    </xf>
    <xf numFmtId="49" fontId="3" fillId="0" borderId="28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21" xfId="0" applyNumberFormat="1" applyFill="1" applyBorder="1" applyAlignment="1" applyProtection="1">
      <alignment vertical="top" wrapText="1"/>
      <protection locked="0"/>
    </xf>
    <xf numFmtId="49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46" xfId="0" applyNumberForma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top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53" xfId="0" applyFont="1" applyFill="1" applyBorder="1" applyAlignment="1" applyProtection="1">
      <alignment horizontal="center" wrapText="1"/>
      <protection locked="0"/>
    </xf>
    <xf numFmtId="4" fontId="3" fillId="0" borderId="1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5" fontId="15" fillId="0" borderId="8" xfId="0" applyNumberFormat="1" applyFont="1" applyBorder="1" applyAlignment="1">
      <alignment horizontal="left" vertical="top" wrapText="1"/>
    </xf>
    <xf numFmtId="4" fontId="12" fillId="0" borderId="51" xfId="0" applyNumberFormat="1" applyFont="1" applyFill="1" applyBorder="1" applyAlignment="1">
      <alignment horizontal="center" wrapText="1"/>
    </xf>
    <xf numFmtId="4" fontId="12" fillId="0" borderId="27" xfId="0" applyNumberFormat="1" applyFont="1" applyFill="1" applyBorder="1" applyAlignment="1">
      <alignment horizontal="center" wrapText="1"/>
    </xf>
    <xf numFmtId="4" fontId="12" fillId="0" borderId="52" xfId="0" applyNumberFormat="1" applyFont="1" applyFill="1" applyBorder="1" applyAlignment="1">
      <alignment horizontal="center" wrapText="1"/>
    </xf>
    <xf numFmtId="4" fontId="12" fillId="0" borderId="16" xfId="1" quotePrefix="1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wrapText="1"/>
    </xf>
    <xf numFmtId="49" fontId="12" fillId="0" borderId="104" xfId="0" applyNumberFormat="1" applyFont="1" applyFill="1" applyBorder="1" applyAlignment="1" applyProtection="1">
      <alignment horizontal="center" wrapText="1"/>
      <protection locked="0"/>
    </xf>
    <xf numFmtId="49" fontId="12" fillId="0" borderId="105" xfId="0" applyNumberFormat="1" applyFont="1" applyFill="1" applyBorder="1" applyAlignment="1" applyProtection="1">
      <alignment horizontal="center" wrapText="1"/>
      <protection locked="0"/>
    </xf>
    <xf numFmtId="49" fontId="12" fillId="0" borderId="104" xfId="0" applyNumberFormat="1" applyFont="1" applyFill="1" applyBorder="1" applyAlignment="1" applyProtection="1">
      <alignment horizontal="center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49" fontId="12" fillId="0" borderId="10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2" fillId="0" borderId="44" xfId="0" applyNumberFormat="1" applyFont="1" applyBorder="1" applyAlignment="1" applyProtection="1">
      <alignment vertical="top" wrapText="1"/>
    </xf>
    <xf numFmtId="49" fontId="2" fillId="0" borderId="0" xfId="0" applyNumberFormat="1" applyFont="1" applyBorder="1" applyAlignment="1" applyProtection="1">
      <alignment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top" wrapText="1"/>
    </xf>
    <xf numFmtId="49" fontId="16" fillId="0" borderId="0" xfId="0" applyNumberFormat="1" applyFont="1" applyBorder="1" applyAlignment="1" applyProtection="1">
      <alignment vertical="top" wrapText="1"/>
    </xf>
    <xf numFmtId="49" fontId="2" fillId="0" borderId="61" xfId="0" applyNumberFormat="1" applyFont="1" applyBorder="1" applyAlignment="1" applyProtection="1">
      <alignment vertical="top" wrapText="1"/>
    </xf>
    <xf numFmtId="49" fontId="16" fillId="0" borderId="7" xfId="0" applyNumberFormat="1" applyFont="1" applyBorder="1" applyAlignment="1" applyProtection="1">
      <alignment vertical="top" wrapText="1"/>
    </xf>
    <xf numFmtId="49" fontId="16" fillId="0" borderId="3" xfId="0" applyNumberFormat="1" applyFont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6" fillId="0" borderId="68" xfId="0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12" fillId="0" borderId="89" xfId="0" applyNumberFormat="1" applyFont="1" applyFill="1" applyBorder="1" applyAlignment="1" applyProtection="1">
      <alignment horizontal="center" wrapText="1"/>
      <protection locked="0"/>
    </xf>
    <xf numFmtId="4" fontId="12" fillId="0" borderId="59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50" xfId="0" applyNumberFormat="1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vertical="top" wrapText="1"/>
    </xf>
    <xf numFmtId="0" fontId="10" fillId="3" borderId="81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top" wrapText="1"/>
    </xf>
    <xf numFmtId="0" fontId="10" fillId="3" borderId="6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3" borderId="86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87" xfId="0" applyFont="1" applyFill="1" applyBorder="1" applyAlignment="1">
      <alignment horizontal="center" vertical="top" wrapText="1"/>
    </xf>
    <xf numFmtId="0" fontId="10" fillId="3" borderId="82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4" fontId="10" fillId="3" borderId="83" xfId="0" applyNumberFormat="1" applyFont="1" applyFill="1" applyBorder="1" applyAlignment="1">
      <alignment horizontal="center" vertical="top" wrapText="1"/>
    </xf>
    <xf numFmtId="4" fontId="10" fillId="3" borderId="84" xfId="0" applyNumberFormat="1" applyFont="1" applyFill="1" applyBorder="1" applyAlignment="1">
      <alignment horizontal="center" vertical="top" wrapText="1"/>
    </xf>
    <xf numFmtId="4" fontId="10" fillId="3" borderId="8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2" fillId="0" borderId="91" xfId="0" applyFont="1" applyBorder="1" applyAlignment="1" applyProtection="1">
      <alignment horizontal="center" vertical="top" wrapText="1"/>
    </xf>
    <xf numFmtId="0" fontId="0" fillId="0" borderId="55" xfId="0" applyBorder="1" applyAlignment="1" applyProtection="1">
      <alignment horizontal="center" vertical="top" wrapText="1"/>
    </xf>
    <xf numFmtId="0" fontId="0" fillId="0" borderId="30" xfId="0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vertical="top" wrapText="1"/>
    </xf>
    <xf numFmtId="49" fontId="9" fillId="0" borderId="3" xfId="0" applyNumberFormat="1" applyFont="1" applyBorder="1" applyAlignment="1" applyProtection="1">
      <alignment vertical="top" wrapText="1"/>
    </xf>
    <xf numFmtId="49" fontId="6" fillId="0" borderId="1" xfId="0" applyNumberFormat="1" applyFont="1" applyBorder="1" applyAlignment="1" applyProtection="1">
      <alignment vertical="top" wrapText="1"/>
    </xf>
    <xf numFmtId="49" fontId="6" fillId="0" borderId="2" xfId="0" applyNumberFormat="1" applyFont="1" applyBorder="1" applyAlignment="1" applyProtection="1">
      <alignment vertical="top" wrapText="1"/>
    </xf>
    <xf numFmtId="49" fontId="0" fillId="0" borderId="2" xfId="0" applyNumberForma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</xf>
    <xf numFmtId="0" fontId="3" fillId="0" borderId="55" xfId="0" applyFont="1" applyBorder="1" applyAlignment="1" applyProtection="1">
      <alignment horizontal="center" vertical="top" wrapText="1"/>
    </xf>
    <xf numFmtId="0" fontId="3" fillId="0" borderId="30" xfId="0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 wrapText="1"/>
    </xf>
    <xf numFmtId="49" fontId="0" fillId="0" borderId="11" xfId="0" applyNumberFormat="1" applyBorder="1" applyAlignment="1" applyProtection="1">
      <alignment vertical="top" wrapText="1"/>
    </xf>
    <xf numFmtId="0" fontId="2" fillId="0" borderId="44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3" fillId="0" borderId="27" xfId="0" applyNumberFormat="1" applyFont="1" applyBorder="1" applyAlignment="1" applyProtection="1">
      <alignment vertical="top" wrapText="1"/>
    </xf>
    <xf numFmtId="49" fontId="3" fillId="0" borderId="80" xfId="0" applyNumberFormat="1" applyFont="1" applyBorder="1" applyAlignment="1" applyProtection="1">
      <alignment vertical="top" wrapText="1"/>
    </xf>
    <xf numFmtId="49" fontId="2" fillId="0" borderId="54" xfId="0" applyNumberFormat="1" applyFont="1" applyBorder="1" applyAlignment="1" applyProtection="1">
      <alignment horizontal="center" vertical="top" wrapText="1"/>
    </xf>
    <xf numFmtId="49" fontId="3" fillId="0" borderId="55" xfId="0" applyNumberFormat="1" applyFont="1" applyBorder="1" applyAlignment="1" applyProtection="1">
      <alignment horizontal="center" vertical="top" wrapText="1"/>
    </xf>
    <xf numFmtId="49" fontId="3" fillId="0" borderId="79" xfId="0" applyNumberFormat="1" applyFont="1" applyBorder="1" applyAlignment="1" applyProtection="1">
      <alignment horizontal="center" vertical="top" wrapText="1"/>
    </xf>
    <xf numFmtId="4" fontId="3" fillId="0" borderId="15" xfId="0" applyNumberFormat="1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 wrapText="1"/>
    </xf>
    <xf numFmtId="10" fontId="12" fillId="0" borderId="56" xfId="1" applyNumberFormat="1" applyFont="1" applyBorder="1" applyAlignment="1" applyProtection="1">
      <alignment horizontal="center" wrapText="1"/>
    </xf>
    <xf numFmtId="10" fontId="12" fillId="0" borderId="29" xfId="1" applyNumberFormat="1" applyFont="1" applyBorder="1" applyAlignment="1" applyProtection="1">
      <alignment horizontal="center" wrapText="1"/>
    </xf>
    <xf numFmtId="4" fontId="12" fillId="0" borderId="57" xfId="0" applyNumberFormat="1" applyFont="1" applyBorder="1" applyAlignment="1" applyProtection="1">
      <alignment horizontal="center" wrapText="1"/>
    </xf>
    <xf numFmtId="4" fontId="12" fillId="0" borderId="56" xfId="0" applyNumberFormat="1" applyFont="1" applyBorder="1" applyAlignment="1" applyProtection="1">
      <alignment horizontal="center" wrapText="1"/>
    </xf>
    <xf numFmtId="4" fontId="12" fillId="0" borderId="58" xfId="0" applyNumberFormat="1" applyFont="1" applyBorder="1" applyAlignment="1" applyProtection="1">
      <alignment horizontal="center" wrapText="1"/>
    </xf>
    <xf numFmtId="49" fontId="12" fillId="0" borderId="26" xfId="0" applyNumberFormat="1" applyFont="1" applyBorder="1" applyAlignment="1" applyProtection="1">
      <alignment horizontal="center" vertical="top" wrapText="1"/>
    </xf>
    <xf numFmtId="49" fontId="12" fillId="0" borderId="14" xfId="0" applyNumberFormat="1" applyFont="1" applyBorder="1" applyAlignment="1" applyProtection="1">
      <alignment horizontal="center" vertical="top" wrapText="1"/>
    </xf>
    <xf numFmtId="49" fontId="3" fillId="0" borderId="27" xfId="0" applyNumberFormat="1" applyFont="1" applyBorder="1" applyAlignment="1" applyProtection="1">
      <alignment horizontal="center" vertical="top" wrapText="1"/>
    </xf>
    <xf numFmtId="49" fontId="12" fillId="0" borderId="60" xfId="0" applyNumberFormat="1" applyFont="1" applyBorder="1" applyAlignment="1" applyProtection="1">
      <alignment horizontal="center" wrapText="1"/>
    </xf>
    <xf numFmtId="49" fontId="12" fillId="0" borderId="26" xfId="0" applyNumberFormat="1" applyFont="1" applyBorder="1" applyAlignment="1" applyProtection="1">
      <alignment horizontal="center" wrapText="1"/>
    </xf>
    <xf numFmtId="49" fontId="12" fillId="0" borderId="14" xfId="0" applyNumberFormat="1" applyFont="1" applyBorder="1" applyAlignment="1" applyProtection="1">
      <alignment horizontal="center" wrapText="1"/>
    </xf>
    <xf numFmtId="49" fontId="12" fillId="0" borderId="27" xfId="0" applyNumberFormat="1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left" wrapText="1"/>
    </xf>
    <xf numFmtId="10" fontId="12" fillId="0" borderId="28" xfId="1" applyNumberFormat="1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53" xfId="0" applyFont="1" applyBorder="1" applyAlignment="1" applyProtection="1">
      <alignment horizontal="center" wrapText="1"/>
    </xf>
    <xf numFmtId="165" fontId="15" fillId="0" borderId="0" xfId="0" applyNumberFormat="1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" fontId="12" fillId="0" borderId="46" xfId="1" quotePrefix="1" applyNumberFormat="1" applyFont="1" applyBorder="1" applyAlignment="1" applyProtection="1">
      <alignment horizontal="center" wrapText="1"/>
    </xf>
    <xf numFmtId="0" fontId="12" fillId="0" borderId="56" xfId="0" applyFont="1" applyBorder="1" applyAlignment="1" applyProtection="1">
      <alignment horizontal="center" wrapText="1"/>
    </xf>
    <xf numFmtId="0" fontId="12" fillId="0" borderId="29" xfId="0" applyFont="1" applyBorder="1" applyAlignment="1" applyProtection="1">
      <alignment horizontal="center" wrapText="1"/>
    </xf>
    <xf numFmtId="4" fontId="12" fillId="0" borderId="21" xfId="1" quotePrefix="1" applyNumberFormat="1" applyFont="1" applyBorder="1" applyAlignment="1" applyProtection="1">
      <alignment horizontal="center" wrapText="1"/>
    </xf>
    <xf numFmtId="0" fontId="12" fillId="0" borderId="70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</xf>
    <xf numFmtId="49" fontId="12" fillId="0" borderId="47" xfId="0" applyNumberFormat="1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49" fontId="12" fillId="0" borderId="10" xfId="0" applyNumberFormat="1" applyFont="1" applyBorder="1" applyAlignment="1" applyProtection="1">
      <alignment horizontal="center" vertical="top" wrapText="1"/>
    </xf>
    <xf numFmtId="49" fontId="12" fillId="0" borderId="40" xfId="0" applyNumberFormat="1" applyFont="1" applyBorder="1" applyAlignment="1" applyProtection="1">
      <alignment horizontal="center" wrapText="1"/>
    </xf>
    <xf numFmtId="49" fontId="12" fillId="0" borderId="47" xfId="0" applyNumberFormat="1" applyFont="1" applyBorder="1" applyAlignment="1" applyProtection="1">
      <alignment horizontal="center" wrapText="1"/>
    </xf>
    <xf numFmtId="49" fontId="12" fillId="0" borderId="2" xfId="0" applyNumberFormat="1" applyFont="1" applyBorder="1" applyAlignment="1" applyProtection="1">
      <alignment horizontal="center" wrapText="1"/>
    </xf>
    <xf numFmtId="49" fontId="12" fillId="0" borderId="10" xfId="0" applyNumberFormat="1" applyFont="1" applyBorder="1" applyAlignment="1" applyProtection="1">
      <alignment horizontal="center" wrapText="1"/>
    </xf>
    <xf numFmtId="49" fontId="12" fillId="0" borderId="29" xfId="0" applyNumberFormat="1" applyFont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horizontal="center" wrapText="1"/>
    </xf>
    <xf numFmtId="49" fontId="12" fillId="0" borderId="46" xfId="0" applyNumberFormat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wrapText="1"/>
    </xf>
    <xf numFmtId="0" fontId="14" fillId="0" borderId="50" xfId="0" applyFont="1" applyBorder="1" applyAlignment="1" applyProtection="1">
      <alignment horizontal="center" wrapText="1"/>
    </xf>
    <xf numFmtId="4" fontId="12" fillId="0" borderId="48" xfId="0" applyNumberFormat="1" applyFont="1" applyBorder="1" applyAlignment="1" applyProtection="1">
      <alignment horizontal="center" wrapText="1"/>
    </xf>
    <xf numFmtId="4" fontId="14" fillId="0" borderId="2" xfId="0" applyNumberFormat="1" applyFont="1" applyBorder="1" applyAlignment="1" applyProtection="1">
      <alignment horizontal="center" wrapText="1"/>
    </xf>
    <xf numFmtId="4" fontId="14" fillId="0" borderId="49" xfId="0" applyNumberFormat="1" applyFont="1" applyBorder="1" applyAlignment="1" applyProtection="1">
      <alignment horizontal="center" wrapText="1"/>
    </xf>
    <xf numFmtId="0" fontId="7" fillId="0" borderId="39" xfId="0" applyFont="1" applyBorder="1" applyAlignment="1" applyProtection="1">
      <alignment horizontal="center" vertical="top" wrapText="1"/>
    </xf>
    <xf numFmtId="0" fontId="6" fillId="0" borderId="39" xfId="0" applyFont="1" applyBorder="1" applyAlignment="1" applyProtection="1">
      <alignment horizontal="center" vertical="top" wrapText="1"/>
    </xf>
    <xf numFmtId="49" fontId="3" fillId="0" borderId="26" xfId="0" applyNumberFormat="1" applyFont="1" applyBorder="1" applyAlignment="1" applyProtection="1">
      <alignment vertical="top" wrapText="1"/>
    </xf>
    <xf numFmtId="49" fontId="0" fillId="0" borderId="14" xfId="0" applyNumberFormat="1" applyBorder="1" applyAlignment="1" applyProtection="1">
      <alignment vertical="top" wrapText="1"/>
    </xf>
    <xf numFmtId="49" fontId="3" fillId="0" borderId="29" xfId="0" applyNumberFormat="1" applyFont="1" applyBorder="1" applyAlignment="1" applyProtection="1">
      <alignment vertical="top" wrapText="1"/>
    </xf>
    <xf numFmtId="49" fontId="0" fillId="0" borderId="46" xfId="0" applyNumberFormat="1" applyBorder="1" applyAlignment="1" applyProtection="1">
      <alignment vertical="top" wrapText="1"/>
    </xf>
    <xf numFmtId="49" fontId="3" fillId="0" borderId="40" xfId="0" applyNumberFormat="1" applyFont="1" applyBorder="1" applyAlignment="1" applyProtection="1">
      <alignment horizontal="center" vertical="top" wrapText="1"/>
    </xf>
    <xf numFmtId="49" fontId="3" fillId="0" borderId="26" xfId="0" applyNumberFormat="1" applyFont="1" applyBorder="1" applyAlignment="1" applyProtection="1">
      <alignment horizontal="center" vertical="top" wrapText="1"/>
    </xf>
    <xf numFmtId="49" fontId="3" fillId="0" borderId="14" xfId="0" applyNumberFormat="1" applyFont="1" applyBorder="1" applyAlignment="1" applyProtection="1">
      <alignment horizontal="center" vertical="top" wrapText="1"/>
    </xf>
    <xf numFmtId="49" fontId="3" fillId="0" borderId="29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46" xfId="0" applyNumberFormat="1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vertical="top" wrapText="1"/>
    </xf>
    <xf numFmtId="49" fontId="3" fillId="0" borderId="43" xfId="0" applyNumberFormat="1" applyFont="1" applyBorder="1" applyAlignment="1" applyProtection="1">
      <alignment vertical="top" wrapText="1"/>
    </xf>
    <xf numFmtId="0" fontId="3" fillId="0" borderId="28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3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46" xfId="0" applyFont="1" applyBorder="1" applyAlignment="1" applyProtection="1">
      <alignment horizontal="center" vertical="top" wrapText="1"/>
    </xf>
    <xf numFmtId="0" fontId="6" fillId="0" borderId="54" xfId="0" applyFont="1" applyBorder="1" applyAlignment="1" applyProtection="1">
      <alignment horizontal="center" vertical="top" wrapText="1"/>
    </xf>
    <xf numFmtId="4" fontId="3" fillId="0" borderId="27" xfId="0" quotePrefix="1" applyNumberFormat="1" applyFont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46" xfId="0" applyFont="1" applyBorder="1" applyAlignment="1" applyProtection="1">
      <alignment horizontal="center" vertical="top" wrapText="1"/>
    </xf>
    <xf numFmtId="0" fontId="2" fillId="0" borderId="106" xfId="0" applyFont="1" applyFill="1" applyBorder="1" applyAlignment="1" applyProtection="1">
      <alignment horizontal="right" vertical="top" wrapText="1"/>
    </xf>
    <xf numFmtId="0" fontId="3" fillId="0" borderId="27" xfId="0" applyFont="1" applyFill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0" fillId="0" borderId="43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2" fillId="0" borderId="61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2" fillId="0" borderId="21" xfId="0" applyFont="1" applyBorder="1" applyAlignment="1" applyProtection="1">
      <alignment horizontal="center" vertical="top" wrapText="1"/>
    </xf>
    <xf numFmtId="4" fontId="3" fillId="0" borderId="28" xfId="0" quotePrefix="1" applyNumberFormat="1" applyFont="1" applyBorder="1" applyAlignment="1" applyProtection="1">
      <alignment horizontal="center" vertical="top" wrapText="1"/>
    </xf>
    <xf numFmtId="4" fontId="3" fillId="0" borderId="0" xfId="0" applyNumberFormat="1" applyFont="1" applyBorder="1" applyAlignment="1" applyProtection="1">
      <alignment horizontal="center" vertical="top" wrapText="1"/>
    </xf>
    <xf numFmtId="4" fontId="3" fillId="0" borderId="21" xfId="0" applyNumberFormat="1" applyFont="1" applyBorder="1" applyAlignment="1" applyProtection="1">
      <alignment horizontal="center" vertical="top" wrapText="1"/>
    </xf>
    <xf numFmtId="4" fontId="3" fillId="0" borderId="29" xfId="0" applyNumberFormat="1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top" wrapText="1"/>
    </xf>
    <xf numFmtId="4" fontId="3" fillId="0" borderId="46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vertical="top" wrapText="1"/>
    </xf>
    <xf numFmtId="49" fontId="3" fillId="0" borderId="45" xfId="0" applyNumberFormat="1" applyFont="1" applyBorder="1" applyAlignment="1" applyProtection="1">
      <alignment vertical="top" wrapText="1"/>
    </xf>
    <xf numFmtId="49" fontId="3" fillId="0" borderId="28" xfId="0" applyNumberFormat="1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 wrapText="1"/>
    </xf>
    <xf numFmtId="49" fontId="0" fillId="0" borderId="21" xfId="0" applyNumberFormat="1" applyBorder="1" applyAlignment="1" applyProtection="1">
      <alignment vertical="top" wrapText="1"/>
    </xf>
    <xf numFmtId="0" fontId="17" fillId="0" borderId="16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55" xfId="0" applyFont="1" applyBorder="1" applyAlignment="1" applyProtection="1">
      <alignment vertical="top" wrapText="1"/>
    </xf>
    <xf numFmtId="0" fontId="2" fillId="0" borderId="30" xfId="0" applyFont="1" applyBorder="1" applyAlignment="1" applyProtection="1">
      <alignment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88" xfId="0" applyNumberFormat="1" applyFont="1" applyBorder="1" applyAlignment="1" applyProtection="1">
      <alignment horizontal="center" vertical="top" wrapText="1"/>
    </xf>
    <xf numFmtId="49" fontId="7" fillId="0" borderId="28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21" xfId="0" applyBorder="1" applyAlignment="1" applyProtection="1">
      <alignment horizontal="center" vertical="top" wrapText="1"/>
    </xf>
    <xf numFmtId="0" fontId="0" fillId="0" borderId="28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2" fillId="0" borderId="41" xfId="0" applyFont="1" applyBorder="1" applyAlignment="1" applyProtection="1">
      <alignment vertical="top" wrapText="1"/>
    </xf>
    <xf numFmtId="0" fontId="3" fillId="0" borderId="41" xfId="0" applyFont="1" applyBorder="1" applyAlignment="1" applyProtection="1">
      <alignment vertical="top" wrapText="1"/>
    </xf>
    <xf numFmtId="0" fontId="3" fillId="0" borderId="42" xfId="0" applyFont="1" applyBorder="1" applyAlignment="1" applyProtection="1">
      <alignment vertical="top" wrapText="1"/>
    </xf>
    <xf numFmtId="15" fontId="3" fillId="0" borderId="89" xfId="0" applyNumberFormat="1" applyFont="1" applyBorder="1" applyAlignment="1" applyProtection="1">
      <alignment horizontal="center" wrapText="1"/>
    </xf>
    <xf numFmtId="15" fontId="3" fillId="0" borderId="90" xfId="0" applyNumberFormat="1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4" fontId="3" fillId="0" borderId="26" xfId="0" quotePrefix="1" applyNumberFormat="1" applyFont="1" applyBorder="1" applyAlignment="1" applyProtection="1">
      <alignment horizontal="center" vertical="top" wrapText="1"/>
    </xf>
    <xf numFmtId="4" fontId="3" fillId="0" borderId="14" xfId="0" quotePrefix="1" applyNumberFormat="1" applyFont="1" applyBorder="1" applyAlignment="1" applyProtection="1">
      <alignment horizontal="center" vertical="top" wrapText="1"/>
    </xf>
    <xf numFmtId="4" fontId="3" fillId="0" borderId="29" xfId="0" quotePrefix="1" applyNumberFormat="1" applyFont="1" applyBorder="1" applyAlignment="1" applyProtection="1">
      <alignment horizontal="center" vertical="top" wrapText="1"/>
    </xf>
    <xf numFmtId="4" fontId="3" fillId="0" borderId="1" xfId="0" quotePrefix="1" applyNumberFormat="1" applyFont="1" applyBorder="1" applyAlignment="1" applyProtection="1">
      <alignment horizontal="center" vertical="top" wrapText="1"/>
    </xf>
    <xf numFmtId="4" fontId="3" fillId="0" borderId="46" xfId="0" quotePrefix="1" applyNumberFormat="1" applyFont="1" applyBorder="1" applyAlignment="1" applyProtection="1">
      <alignment horizontal="center" vertical="top" wrapText="1"/>
    </xf>
    <xf numFmtId="49" fontId="12" fillId="0" borderId="56" xfId="0" applyNumberFormat="1" applyFont="1" applyBorder="1" applyAlignment="1" applyProtection="1">
      <alignment horizontal="center" wrapText="1"/>
    </xf>
    <xf numFmtId="4" fontId="12" fillId="0" borderId="59" xfId="1" quotePrefix="1" applyNumberFormat="1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50" xfId="0" applyBorder="1" applyAlignment="1" applyProtection="1">
      <alignment horizontal="center" wrapText="1"/>
    </xf>
    <xf numFmtId="49" fontId="0" fillId="0" borderId="46" xfId="0" applyNumberFormat="1" applyBorder="1" applyAlignment="1" applyProtection="1">
      <alignment horizontal="center" wrapText="1"/>
    </xf>
    <xf numFmtId="0" fontId="3" fillId="0" borderId="63" xfId="0" applyFont="1" applyBorder="1" applyAlignment="1" applyProtection="1">
      <alignment vertical="top" wrapText="1"/>
    </xf>
    <xf numFmtId="0" fontId="3" fillId="0" borderId="64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horizontal="center" vertical="top"/>
    </xf>
    <xf numFmtId="4" fontId="3" fillId="0" borderId="57" xfId="0" applyNumberFormat="1" applyFont="1" applyBorder="1" applyAlignment="1" applyProtection="1">
      <alignment vertical="top" wrapText="1"/>
    </xf>
    <xf numFmtId="4" fontId="3" fillId="0" borderId="56" xfId="0" applyNumberFormat="1" applyFont="1" applyBorder="1" applyAlignment="1" applyProtection="1">
      <alignment vertical="top" wrapText="1"/>
    </xf>
    <xf numFmtId="4" fontId="3" fillId="0" borderId="29" xfId="0" applyNumberFormat="1" applyFont="1" applyBorder="1" applyAlignment="1" applyProtection="1">
      <alignment vertical="top" wrapText="1"/>
    </xf>
    <xf numFmtId="4" fontId="3" fillId="0" borderId="69" xfId="0" applyNumberFormat="1" applyFont="1" applyBorder="1" applyAlignment="1" applyProtection="1">
      <alignment vertical="top" wrapText="1"/>
    </xf>
    <xf numFmtId="4" fontId="3" fillId="0" borderId="40" xfId="0" applyNumberFormat="1" applyFont="1" applyBorder="1" applyAlignment="1" applyProtection="1">
      <alignment vertical="top" wrapText="1"/>
    </xf>
    <xf numFmtId="4" fontId="3" fillId="0" borderId="47" xfId="0" applyNumberFormat="1" applyFont="1" applyBorder="1" applyAlignment="1" applyProtection="1">
      <alignment vertical="top" wrapText="1"/>
    </xf>
    <xf numFmtId="164" fontId="3" fillId="0" borderId="56" xfId="0" applyNumberFormat="1" applyFont="1" applyBorder="1" applyAlignment="1" applyProtection="1">
      <alignment vertical="top" wrapText="1"/>
    </xf>
    <xf numFmtId="164" fontId="3" fillId="0" borderId="29" xfId="0" applyNumberFormat="1" applyFont="1" applyBorder="1" applyAlignment="1" applyProtection="1">
      <alignment vertical="top" wrapText="1"/>
    </xf>
    <xf numFmtId="164" fontId="3" fillId="0" borderId="40" xfId="0" applyNumberFormat="1" applyFont="1" applyBorder="1" applyAlignment="1" applyProtection="1">
      <alignment vertical="top" wrapText="1"/>
    </xf>
    <xf numFmtId="164" fontId="3" fillId="0" borderId="47" xfId="0" applyNumberFormat="1" applyFont="1" applyBorder="1" applyAlignment="1" applyProtection="1">
      <alignment vertical="top" wrapText="1"/>
    </xf>
    <xf numFmtId="4" fontId="3" fillId="0" borderId="62" xfId="0" applyNumberFormat="1" applyFont="1" applyBorder="1" applyAlignment="1" applyProtection="1">
      <alignment vertical="top" wrapText="1"/>
    </xf>
    <xf numFmtId="49" fontId="3" fillId="0" borderId="26" xfId="0" applyNumberFormat="1" applyFont="1" applyBorder="1" applyAlignment="1" applyProtection="1">
      <alignment horizontal="left" vertical="top" wrapText="1"/>
    </xf>
    <xf numFmtId="49" fontId="3" fillId="0" borderId="27" xfId="0" applyNumberFormat="1" applyFont="1" applyBorder="1" applyAlignment="1" applyProtection="1">
      <alignment horizontal="left" vertical="top" wrapText="1"/>
    </xf>
    <xf numFmtId="49" fontId="0" fillId="0" borderId="14" xfId="0" applyNumberFormat="1" applyBorder="1" applyAlignment="1" applyProtection="1">
      <alignment horizontal="left" vertical="top" wrapText="1"/>
    </xf>
    <xf numFmtId="49" fontId="3" fillId="0" borderId="29" xfId="0" applyNumberFormat="1" applyFont="1" applyBorder="1" applyAlignment="1" applyProtection="1">
      <alignment horizontal="left" vertical="top" wrapText="1"/>
    </xf>
    <xf numFmtId="49" fontId="0" fillId="0" borderId="46" xfId="0" applyNumberFormat="1" applyBorder="1" applyAlignment="1" applyProtection="1">
      <alignment horizontal="left" vertical="top" wrapText="1"/>
    </xf>
    <xf numFmtId="4" fontId="3" fillId="0" borderId="106" xfId="0" applyNumberFormat="1" applyFont="1" applyBorder="1" applyAlignment="1" applyProtection="1">
      <alignment horizontal="right" vertical="top" wrapText="1"/>
    </xf>
    <xf numFmtId="4" fontId="3" fillId="0" borderId="101" xfId="0" applyNumberFormat="1" applyFont="1" applyBorder="1" applyAlignment="1" applyProtection="1">
      <alignment horizontal="right" vertical="top" wrapText="1"/>
    </xf>
    <xf numFmtId="164" fontId="3" fillId="0" borderId="60" xfId="0" applyNumberFormat="1" applyFont="1" applyBorder="1" applyAlignment="1" applyProtection="1">
      <alignment vertical="top" wrapText="1"/>
    </xf>
    <xf numFmtId="164" fontId="3" fillId="0" borderId="26" xfId="0" applyNumberFormat="1" applyFont="1" applyBorder="1" applyAlignment="1" applyProtection="1">
      <alignment vertical="top" wrapText="1"/>
    </xf>
    <xf numFmtId="4" fontId="12" fillId="0" borderId="71" xfId="0" applyNumberFormat="1" applyFont="1" applyBorder="1" applyAlignment="1" applyProtection="1">
      <alignment horizontal="center" wrapText="1"/>
    </xf>
    <xf numFmtId="4" fontId="12" fillId="0" borderId="70" xfId="0" applyNumberFormat="1" applyFont="1" applyBorder="1" applyAlignment="1" applyProtection="1">
      <alignment horizontal="center" wrapText="1"/>
    </xf>
    <xf numFmtId="4" fontId="12" fillId="0" borderId="72" xfId="0" applyNumberFormat="1" applyFont="1" applyBorder="1" applyAlignment="1" applyProtection="1">
      <alignment horizontal="center" wrapText="1"/>
    </xf>
    <xf numFmtId="10" fontId="12" fillId="0" borderId="70" xfId="1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right" vertical="top" wrapText="1"/>
    </xf>
    <xf numFmtId="0" fontId="14" fillId="0" borderId="0" xfId="0" applyFont="1" applyBorder="1" applyAlignment="1" applyProtection="1">
      <alignment horizontal="right" vertical="top" wrapText="1"/>
    </xf>
    <xf numFmtId="4" fontId="12" fillId="0" borderId="16" xfId="1" quotePrefix="1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53" xfId="0" applyBorder="1" applyAlignment="1" applyProtection="1">
      <alignment horizontal="center" wrapText="1"/>
    </xf>
    <xf numFmtId="4" fontId="12" fillId="0" borderId="51" xfId="0" applyNumberFormat="1" applyFont="1" applyBorder="1" applyAlignment="1" applyProtection="1">
      <alignment horizontal="center" wrapText="1"/>
    </xf>
    <xf numFmtId="4" fontId="14" fillId="0" borderId="27" xfId="0" applyNumberFormat="1" applyFont="1" applyBorder="1" applyAlignment="1" applyProtection="1">
      <alignment horizontal="center" wrapText="1"/>
    </xf>
    <xf numFmtId="4" fontId="14" fillId="0" borderId="52" xfId="0" applyNumberFormat="1" applyFont="1" applyBorder="1" applyAlignment="1" applyProtection="1">
      <alignment horizontal="center" wrapText="1"/>
    </xf>
    <xf numFmtId="49" fontId="3" fillId="0" borderId="47" xfId="0" applyNumberFormat="1" applyFont="1" applyBorder="1" applyAlignment="1" applyProtection="1">
      <alignment vertical="top" wrapText="1"/>
    </xf>
    <xf numFmtId="49" fontId="3" fillId="0" borderId="10" xfId="0" applyNumberFormat="1" applyFont="1" applyBorder="1" applyAlignment="1" applyProtection="1">
      <alignment vertical="top" wrapText="1"/>
    </xf>
    <xf numFmtId="49" fontId="0" fillId="0" borderId="10" xfId="0" applyNumberFormat="1" applyBorder="1" applyAlignment="1" applyProtection="1">
      <alignment horizontal="center" wrapText="1"/>
    </xf>
    <xf numFmtId="4" fontId="12" fillId="0" borderId="59" xfId="0" applyNumberFormat="1" applyFont="1" applyBorder="1" applyAlignment="1" applyProtection="1">
      <alignment horizontal="center" wrapText="1"/>
    </xf>
    <xf numFmtId="4" fontId="14" fillId="0" borderId="1" xfId="0" applyNumberFormat="1" applyFont="1" applyBorder="1" applyAlignment="1" applyProtection="1">
      <alignment horizontal="center" wrapText="1"/>
    </xf>
    <xf numFmtId="4" fontId="14" fillId="0" borderId="50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 vertical="top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49" fontId="3" fillId="0" borderId="21" xfId="0" applyNumberFormat="1" applyFont="1" applyBorder="1" applyAlignment="1" applyProtection="1">
      <alignment horizontal="center" vertical="top" wrapText="1"/>
    </xf>
    <xf numFmtId="49" fontId="3" fillId="0" borderId="43" xfId="0" applyNumberFormat="1" applyFont="1" applyBorder="1" applyAlignment="1" applyProtection="1">
      <alignment horizontal="center" vertical="top" wrapText="1"/>
    </xf>
    <xf numFmtId="0" fontId="0" fillId="0" borderId="39" xfId="0" applyBorder="1" applyAlignment="1" applyProtection="1">
      <alignment horizontal="center" vertical="top" wrapText="1"/>
    </xf>
    <xf numFmtId="49" fontId="3" fillId="0" borderId="56" xfId="0" applyNumberFormat="1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1" fillId="0" borderId="63" xfId="0" applyFont="1" applyBorder="1" applyAlignment="1">
      <alignment horizontal="center" wrapText="1"/>
    </xf>
    <xf numFmtId="0" fontId="21" fillId="0" borderId="76" xfId="0" applyFont="1" applyBorder="1" applyAlignment="1">
      <alignment horizontal="center" wrapText="1"/>
    </xf>
    <xf numFmtId="0" fontId="21" fillId="0" borderId="7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78" xfId="0" applyFont="1" applyBorder="1" applyAlignment="1">
      <alignment horizontal="center" wrapText="1"/>
    </xf>
    <xf numFmtId="0" fontId="2" fillId="0" borderId="54" xfId="0" applyFont="1" applyBorder="1" applyAlignment="1" applyProtection="1">
      <alignment horizontal="center" vertical="top" wrapText="1"/>
    </xf>
    <xf numFmtId="49" fontId="12" fillId="0" borderId="29" xfId="0" applyNumberFormat="1" applyFont="1" applyBorder="1" applyAlignment="1" applyProtection="1">
      <alignment horizontal="center" vertical="center" wrapText="1"/>
    </xf>
    <xf numFmtId="49" fontId="0" fillId="0" borderId="46" xfId="0" applyNumberFormat="1" applyBorder="1" applyAlignment="1" applyProtection="1">
      <alignment horizontal="center" vertical="center" wrapText="1"/>
    </xf>
    <xf numFmtId="49" fontId="12" fillId="0" borderId="56" xfId="0" applyNumberFormat="1" applyFont="1" applyBorder="1" applyAlignment="1" applyProtection="1">
      <alignment horizontal="center" vertical="center" wrapText="1"/>
    </xf>
    <xf numFmtId="49" fontId="12" fillId="0" borderId="40" xfId="0" applyNumberFormat="1" applyFont="1" applyBorder="1" applyAlignment="1" applyProtection="1">
      <alignment horizontal="center" vertical="center" wrapText="1"/>
    </xf>
    <xf numFmtId="49" fontId="12" fillId="0" borderId="47" xfId="0" applyNumberFormat="1" applyFont="1" applyBorder="1" applyAlignment="1" applyProtection="1">
      <alignment horizontal="center" vertical="center" wrapText="1"/>
    </xf>
    <xf numFmtId="49" fontId="12" fillId="0" borderId="10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right" vertical="top" wrapText="1"/>
    </xf>
    <xf numFmtId="0" fontId="30" fillId="0" borderId="0" xfId="0" applyFont="1" applyBorder="1" applyAlignment="1" applyProtection="1">
      <alignment horizontal="right" vertical="top" wrapText="1"/>
    </xf>
    <xf numFmtId="165" fontId="13" fillId="0" borderId="0" xfId="0" applyNumberFormat="1" applyFont="1" applyBorder="1" applyAlignment="1" applyProtection="1">
      <alignment horizontal="left" vertical="top" wrapText="1"/>
    </xf>
    <xf numFmtId="0" fontId="21" fillId="0" borderId="8" xfId="0" applyFont="1" applyBorder="1" applyAlignment="1" applyProtection="1">
      <alignment horizontal="left" vertical="top" wrapText="1"/>
    </xf>
    <xf numFmtId="0" fontId="7" fillId="0" borderId="99" xfId="0" applyFont="1" applyBorder="1" applyAlignment="1" applyProtection="1">
      <alignment horizontal="center" vertical="top" wrapText="1"/>
    </xf>
    <xf numFmtId="0" fontId="6" fillId="0" borderId="66" xfId="0" applyFont="1" applyBorder="1" applyAlignment="1" applyProtection="1">
      <alignment horizontal="center" vertical="top" wrapText="1"/>
    </xf>
    <xf numFmtId="0" fontId="6" fillId="0" borderId="68" xfId="0" applyFont="1" applyBorder="1" applyAlignment="1" applyProtection="1">
      <alignment horizontal="center" vertical="top" wrapText="1"/>
    </xf>
    <xf numFmtId="0" fontId="3" fillId="0" borderId="100" xfId="0" applyFont="1" applyBorder="1" applyAlignment="1" applyProtection="1">
      <alignment vertical="top" wrapText="1"/>
    </xf>
    <xf numFmtId="4" fontId="3" fillId="0" borderId="94" xfId="0" applyNumberFormat="1" applyFont="1" applyBorder="1" applyAlignment="1" applyProtection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30" xfId="0" applyNumberFormat="1" applyFont="1" applyBorder="1" applyAlignment="1" applyProtection="1">
      <alignment horizontal="center" vertical="top" wrapText="1"/>
    </xf>
    <xf numFmtId="49" fontId="12" fillId="0" borderId="104" xfId="0" applyNumberFormat="1" applyFont="1" applyBorder="1" applyAlignment="1" applyProtection="1">
      <alignment horizontal="center" wrapText="1"/>
    </xf>
    <xf numFmtId="49" fontId="12" fillId="0" borderId="105" xfId="0" applyNumberFormat="1" applyFont="1" applyBorder="1" applyAlignment="1" applyProtection="1">
      <alignment horizontal="center" wrapText="1"/>
    </xf>
    <xf numFmtId="0" fontId="2" fillId="0" borderId="96" xfId="0" applyFont="1" applyBorder="1" applyAlignment="1" applyProtection="1">
      <alignment vertical="top" wrapText="1"/>
    </xf>
    <xf numFmtId="0" fontId="2" fillId="0" borderId="97" xfId="0" applyFont="1" applyBorder="1" applyAlignment="1" applyProtection="1">
      <alignment vertical="top" wrapText="1"/>
    </xf>
    <xf numFmtId="0" fontId="7" fillId="0" borderId="65" xfId="0" applyFont="1" applyBorder="1" applyAlignment="1" applyProtection="1">
      <alignment horizontal="center" vertical="top" wrapText="1"/>
    </xf>
    <xf numFmtId="0" fontId="6" fillId="0" borderId="98" xfId="0" applyFont="1" applyBorder="1" applyAlignment="1" applyProtection="1">
      <alignment horizontal="center" vertical="top" wrapText="1"/>
    </xf>
    <xf numFmtId="49" fontId="12" fillId="0" borderId="3" xfId="0" applyNumberFormat="1" applyFont="1" applyBorder="1" applyAlignment="1" applyProtection="1">
      <alignment horizontal="center" wrapText="1"/>
    </xf>
    <xf numFmtId="14" fontId="19" fillId="0" borderId="0" xfId="0" applyNumberFormat="1" applyFont="1" applyAlignment="1" applyProtection="1">
      <alignment horizontal="center" vertical="top"/>
    </xf>
    <xf numFmtId="49" fontId="12" fillId="0" borderId="103" xfId="0" applyNumberFormat="1" applyFont="1" applyBorder="1" applyAlignment="1" applyProtection="1">
      <alignment horizontal="center" wrapText="1"/>
    </xf>
    <xf numFmtId="49" fontId="12" fillId="0" borderId="90" xfId="0" applyNumberFormat="1" applyFont="1" applyBorder="1" applyAlignment="1" applyProtection="1">
      <alignment horizontal="center" wrapText="1"/>
    </xf>
    <xf numFmtId="49" fontId="3" fillId="0" borderId="2" xfId="0" applyNumberFormat="1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13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7" lockText="1" noThreeD="1"/>
</file>

<file path=xl/ctrlProps/ctrlProp2.xml><?xml version="1.0" encoding="utf-8"?>
<formControlPr xmlns="http://schemas.microsoft.com/office/spreadsheetml/2009/9/main" objectType="CheckBox" checked="Checked" fmlaLink="A17" lockText="1" noThreeD="1"/>
</file>

<file path=xl/ctrlProps/ctrlProp3.xml><?xml version="1.0" encoding="utf-8"?>
<formControlPr xmlns="http://schemas.microsoft.com/office/spreadsheetml/2009/9/main" objectType="CheckBox" checked="Checked" fmlaLink="A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2</xdr:col>
          <xdr:colOff>114300</xdr:colOff>
          <xdr:row>17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URGENT!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47625</xdr:colOff>
      <xdr:row>32</xdr:row>
      <xdr:rowOff>19050</xdr:rowOff>
    </xdr:from>
    <xdr:to>
      <xdr:col>19</xdr:col>
      <xdr:colOff>38100</xdr:colOff>
      <xdr:row>32</xdr:row>
      <xdr:rowOff>161925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0800000">
          <a:off x="3343275" y="5724525"/>
          <a:ext cx="352425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28575</xdr:colOff>
      <xdr:row>32</xdr:row>
      <xdr:rowOff>19050</xdr:rowOff>
    </xdr:from>
    <xdr:to>
      <xdr:col>34</xdr:col>
      <xdr:colOff>200025</xdr:colOff>
      <xdr:row>32</xdr:row>
      <xdr:rowOff>161925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6191250" y="5724525"/>
          <a:ext cx="352425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2</xdr:col>
          <xdr:colOff>133350</xdr:colOff>
          <xdr:row>17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URGENT!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142875</xdr:colOff>
      <xdr:row>32</xdr:row>
      <xdr:rowOff>19050</xdr:rowOff>
    </xdr:from>
    <xdr:to>
      <xdr:col>18</xdr:col>
      <xdr:colOff>133350</xdr:colOff>
      <xdr:row>32</xdr:row>
      <xdr:rowOff>161925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 rot="10800000">
          <a:off x="3438525" y="5438775"/>
          <a:ext cx="352425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123825</xdr:colOff>
      <xdr:row>32</xdr:row>
      <xdr:rowOff>9525</xdr:rowOff>
    </xdr:from>
    <xdr:to>
      <xdr:col>35</xdr:col>
      <xdr:colOff>76200</xdr:colOff>
      <xdr:row>32</xdr:row>
      <xdr:rowOff>152400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467475" y="5429250"/>
          <a:ext cx="419100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2</xdr:col>
          <xdr:colOff>114300</xdr:colOff>
          <xdr:row>17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URGENT!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142875</xdr:colOff>
      <xdr:row>32</xdr:row>
      <xdr:rowOff>19050</xdr:rowOff>
    </xdr:from>
    <xdr:to>
      <xdr:col>18</xdr:col>
      <xdr:colOff>133350</xdr:colOff>
      <xdr:row>32</xdr:row>
      <xdr:rowOff>161925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 rot="10800000">
          <a:off x="3038475" y="5438775"/>
          <a:ext cx="352425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123825</xdr:colOff>
      <xdr:row>32</xdr:row>
      <xdr:rowOff>9525</xdr:rowOff>
    </xdr:from>
    <xdr:to>
      <xdr:col>35</xdr:col>
      <xdr:colOff>76200</xdr:colOff>
      <xdr:row>32</xdr:row>
      <xdr:rowOff>152400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5838825" y="5429250"/>
          <a:ext cx="352425" cy="142875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Z66"/>
  <sheetViews>
    <sheetView showGridLines="0" showZeros="0" tabSelected="1" zoomScaleNormal="100" workbookViewId="0">
      <selection activeCell="G2" sqref="G2:L2"/>
    </sheetView>
  </sheetViews>
  <sheetFormatPr defaultRowHeight="12.75" x14ac:dyDescent="0.2"/>
  <cols>
    <col min="1" max="1" width="2.85546875" style="1" customWidth="1"/>
    <col min="2" max="2" width="5.28515625" style="1" customWidth="1"/>
    <col min="3" max="3" width="2.7109375" style="1" customWidth="1"/>
    <col min="4" max="4" width="3.28515625" style="1" customWidth="1"/>
    <col min="5" max="5" width="2.140625" style="1" customWidth="1"/>
    <col min="6" max="7" width="1.85546875" style="1" customWidth="1"/>
    <col min="8" max="8" width="2.7109375" style="1" customWidth="1"/>
    <col min="9" max="9" width="3.85546875" style="1" customWidth="1"/>
    <col min="10" max="10" width="3.42578125" style="1" customWidth="1"/>
    <col min="11" max="11" width="3" style="1" customWidth="1"/>
    <col min="12" max="12" width="3.5703125" style="1" customWidth="1"/>
    <col min="13" max="14" width="2.7109375" style="1" customWidth="1"/>
    <col min="15" max="15" width="2" style="1" customWidth="1"/>
    <col min="16" max="25" width="2.7109375" style="1" customWidth="1"/>
    <col min="26" max="26" width="0.5703125" style="1" customWidth="1"/>
    <col min="27" max="27" width="2.85546875" style="1" customWidth="1"/>
    <col min="28" max="28" width="6.5703125" style="1" customWidth="1"/>
    <col min="29" max="30" width="2.7109375" style="1" customWidth="1"/>
    <col min="31" max="31" width="2.140625" style="1" customWidth="1"/>
    <col min="32" max="32" width="2" style="1" customWidth="1"/>
    <col min="33" max="33" width="1.7109375" style="1" customWidth="1"/>
    <col min="34" max="34" width="2.7109375" style="1" customWidth="1"/>
    <col min="35" max="35" width="3.28515625" style="1" customWidth="1"/>
    <col min="36" max="36" width="2.28515625" style="1" customWidth="1"/>
    <col min="37" max="37" width="6" style="1" customWidth="1"/>
    <col min="38" max="38" width="3.5703125" style="1" customWidth="1"/>
    <col min="39" max="39" width="0.42578125" style="1" customWidth="1"/>
    <col min="40" max="40" width="2.28515625" style="1" customWidth="1"/>
    <col min="41" max="41" width="4" style="1" customWidth="1"/>
    <col min="42" max="43" width="2.7109375" style="1" customWidth="1"/>
    <col min="44" max="44" width="2.28515625" style="1" customWidth="1"/>
    <col min="45" max="50" width="2.7109375" style="1" customWidth="1"/>
    <col min="51" max="51" width="2.5703125" style="1" customWidth="1"/>
    <col min="52" max="16384" width="9.140625" style="1"/>
  </cols>
  <sheetData>
    <row r="1" spans="1:52" x14ac:dyDescent="0.15">
      <c r="A1" s="89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197" t="s">
        <v>136</v>
      </c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8"/>
    </row>
    <row r="2" spans="1:52" ht="15.75" x14ac:dyDescent="0.25">
      <c r="A2" s="91" t="s">
        <v>118</v>
      </c>
      <c r="B2" s="92"/>
      <c r="C2" s="93"/>
      <c r="D2" s="93"/>
      <c r="E2" s="93"/>
      <c r="F2" s="93"/>
      <c r="G2" s="203"/>
      <c r="H2" s="203"/>
      <c r="I2" s="203"/>
      <c r="J2" s="203"/>
      <c r="K2" s="203"/>
      <c r="L2" s="203"/>
      <c r="M2" s="92"/>
      <c r="N2" s="94" t="s">
        <v>119</v>
      </c>
      <c r="O2" s="92"/>
      <c r="P2" s="95"/>
      <c r="Q2" s="95"/>
      <c r="R2" s="96"/>
      <c r="S2" s="96"/>
      <c r="T2" s="204"/>
      <c r="U2" s="204"/>
      <c r="V2" s="204"/>
      <c r="W2" s="204"/>
      <c r="X2" s="204"/>
      <c r="Y2" s="94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97"/>
      <c r="B3" s="98" t="s">
        <v>120</v>
      </c>
      <c r="C3" s="98"/>
      <c r="D3" s="98"/>
      <c r="E3" s="98"/>
      <c r="F3" s="98"/>
      <c r="G3" s="98" t="s">
        <v>121</v>
      </c>
      <c r="H3" s="98"/>
      <c r="I3" s="92"/>
      <c r="J3" s="92"/>
      <c r="K3" s="98"/>
      <c r="L3" s="98"/>
      <c r="M3" s="98"/>
      <c r="N3" s="92" t="s">
        <v>122</v>
      </c>
      <c r="O3" s="92"/>
      <c r="P3" s="92"/>
      <c r="Q3" s="92"/>
      <c r="R3" s="92"/>
      <c r="S3" s="92"/>
      <c r="T3" s="92" t="s">
        <v>123</v>
      </c>
      <c r="U3" s="92"/>
      <c r="V3" s="92"/>
      <c r="W3" s="92"/>
      <c r="X3" s="92"/>
      <c r="Y3" s="92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200"/>
      <c r="AL3" s="2"/>
      <c r="AM3" s="2"/>
      <c r="AN3" s="2"/>
      <c r="AO3" s="2"/>
      <c r="AP3" s="2"/>
      <c r="AY3" s="2"/>
      <c r="AZ3" s="2"/>
    </row>
    <row r="4" spans="1:52" ht="34.5" customHeight="1" x14ac:dyDescent="0.2">
      <c r="A4" s="99"/>
      <c r="B4" s="193" t="s">
        <v>124</v>
      </c>
      <c r="C4" s="193"/>
      <c r="D4" s="193"/>
      <c r="E4" s="193"/>
      <c r="F4" s="193"/>
      <c r="G4" s="194">
        <v>42913</v>
      </c>
      <c r="H4" s="194"/>
      <c r="I4" s="194"/>
      <c r="J4" s="194"/>
      <c r="K4" s="194"/>
      <c r="L4" s="194"/>
      <c r="M4" s="100"/>
      <c r="N4" s="195" t="s">
        <v>125</v>
      </c>
      <c r="O4" s="195"/>
      <c r="P4" s="195"/>
      <c r="Q4" s="195"/>
      <c r="R4" s="195"/>
      <c r="S4" s="100"/>
      <c r="T4" s="196">
        <v>0.6069444444444444</v>
      </c>
      <c r="U4" s="196"/>
      <c r="V4" s="196"/>
      <c r="W4" s="196"/>
      <c r="X4" s="196"/>
      <c r="Y4" s="1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2"/>
    </row>
    <row r="5" spans="1:52" ht="13.5" thickBot="1" x14ac:dyDescent="0.25"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20.25" customHeight="1" x14ac:dyDescent="0.2">
      <c r="A6" s="3" t="s">
        <v>0</v>
      </c>
      <c r="B6" s="2"/>
      <c r="C6" s="2"/>
      <c r="D6" s="2"/>
      <c r="E6" s="2"/>
      <c r="F6" s="114" t="s">
        <v>135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51" t="s">
        <v>146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2"/>
      <c r="AL6" s="153" t="s">
        <v>129</v>
      </c>
      <c r="AM6" s="154"/>
      <c r="AN6" s="155"/>
      <c r="AO6" s="149" t="str">
        <f>CONCATENATE("RQ",TEXT(G2,"ddmmyy"),".",TEXT(T2,"hhmm;@"))</f>
        <v>RQ000100.0000</v>
      </c>
      <c r="AP6" s="149"/>
      <c r="AQ6" s="149"/>
      <c r="AR6" s="149"/>
      <c r="AS6" s="149"/>
      <c r="AT6" s="149"/>
      <c r="AU6" s="149"/>
      <c r="AV6" s="149"/>
      <c r="AW6" s="149"/>
      <c r="AX6" s="149"/>
      <c r="AY6" s="149"/>
    </row>
    <row r="7" spans="1:52" ht="12.2" customHeight="1" thickBot="1" x14ac:dyDescent="0.25">
      <c r="A7" s="162" t="s">
        <v>64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L7" s="156"/>
      <c r="AM7" s="157"/>
      <c r="AN7" s="158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</row>
    <row r="8" spans="1:52" ht="13.7" customHeight="1" thickTop="1" thickBot="1" x14ac:dyDescent="0.25">
      <c r="A8" s="170" t="s">
        <v>18</v>
      </c>
      <c r="B8" s="171"/>
      <c r="C8" s="171"/>
      <c r="D8" s="171"/>
      <c r="E8" s="171"/>
      <c r="F8" s="171"/>
      <c r="G8" s="171"/>
      <c r="H8" s="171"/>
      <c r="I8" s="171"/>
      <c r="J8" s="171"/>
      <c r="K8" s="172"/>
      <c r="L8" s="163" t="s">
        <v>138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26"/>
      <c r="Z8" s="126"/>
      <c r="AA8" s="126"/>
      <c r="AB8" s="126"/>
      <c r="AD8" s="126"/>
      <c r="AE8" s="127" t="s">
        <v>65</v>
      </c>
      <c r="AF8" s="126"/>
      <c r="AG8" s="126"/>
      <c r="AH8" s="126"/>
      <c r="AI8" s="159">
        <f ca="1">TODAY()</f>
        <v>43091</v>
      </c>
      <c r="AJ8" s="160"/>
      <c r="AK8" s="161"/>
      <c r="AL8" s="147" t="s">
        <v>6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</row>
    <row r="9" spans="1:52" ht="12.75" customHeight="1" thickBot="1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79" t="s">
        <v>43</v>
      </c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  <c r="X9" s="167" t="s">
        <v>56</v>
      </c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9"/>
      <c r="AL9" s="353" t="s">
        <v>126</v>
      </c>
      <c r="AM9" s="354"/>
      <c r="AN9" s="354"/>
      <c r="AO9" s="354"/>
      <c r="AP9" s="5"/>
      <c r="AQ9" s="354" t="s">
        <v>66</v>
      </c>
      <c r="AR9" s="354"/>
      <c r="AS9" s="354"/>
      <c r="AT9" s="354"/>
      <c r="AU9" s="5"/>
      <c r="AV9" s="5"/>
      <c r="AW9" s="5" t="s">
        <v>8</v>
      </c>
      <c r="AX9" s="5"/>
      <c r="AY9" s="5"/>
    </row>
    <row r="10" spans="1:52" ht="13.7" customHeight="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364"/>
      <c r="L10" s="173" t="s">
        <v>3</v>
      </c>
      <c r="M10" s="173"/>
      <c r="N10" s="223"/>
      <c r="O10" s="224"/>
      <c r="P10" s="224"/>
      <c r="Q10" s="224"/>
      <c r="R10" s="224"/>
      <c r="S10" s="224"/>
      <c r="T10" s="224"/>
      <c r="U10" s="224"/>
      <c r="V10" s="224"/>
      <c r="W10" s="225"/>
      <c r="X10" s="367" t="s">
        <v>46</v>
      </c>
      <c r="Y10" s="368"/>
      <c r="Z10" s="368"/>
      <c r="AA10" s="368"/>
      <c r="AB10" s="368"/>
      <c r="AC10" s="369"/>
      <c r="AD10" s="369"/>
      <c r="AE10" s="369"/>
      <c r="AF10" s="369"/>
      <c r="AG10" s="369"/>
      <c r="AH10" s="369"/>
      <c r="AI10" s="369"/>
      <c r="AJ10" s="369"/>
      <c r="AK10" s="369"/>
      <c r="AL10" s="358" t="s">
        <v>9</v>
      </c>
      <c r="AM10" s="359"/>
      <c r="AN10" s="359"/>
      <c r="AO10" s="359"/>
      <c r="AP10" s="5"/>
      <c r="AQ10" s="355"/>
      <c r="AR10" s="355"/>
      <c r="AS10" s="355"/>
      <c r="AT10" s="355"/>
      <c r="AU10" s="5"/>
      <c r="AV10" s="355"/>
      <c r="AW10" s="355"/>
      <c r="AX10" s="355"/>
      <c r="AY10" s="355"/>
    </row>
    <row r="11" spans="1:52" x14ac:dyDescent="0.2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5"/>
      <c r="L11" s="226" t="s">
        <v>5</v>
      </c>
      <c r="M11" s="227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367" t="s">
        <v>45</v>
      </c>
      <c r="Y11" s="375"/>
      <c r="Z11" s="375"/>
      <c r="AA11" s="375"/>
      <c r="AB11" s="369"/>
      <c r="AC11" s="370"/>
      <c r="AD11" s="370"/>
      <c r="AE11" s="370"/>
      <c r="AF11" s="370"/>
      <c r="AG11" s="370"/>
      <c r="AH11" s="370"/>
      <c r="AI11" s="370"/>
      <c r="AJ11" s="370"/>
      <c r="AK11" s="371"/>
      <c r="AL11" s="103" t="s">
        <v>10</v>
      </c>
      <c r="AM11" s="2"/>
      <c r="AN11" s="2"/>
      <c r="AO11" s="2"/>
      <c r="AP11" s="2"/>
      <c r="AQ11" s="43"/>
      <c r="AR11" s="43"/>
      <c r="AS11" s="43"/>
      <c r="AT11" s="43"/>
      <c r="AU11" s="2"/>
      <c r="AV11" s="43"/>
      <c r="AW11" s="43"/>
      <c r="AX11" s="43"/>
      <c r="AY11" s="43"/>
    </row>
    <row r="12" spans="1:52" ht="13.5" thickBot="1" x14ac:dyDescent="0.2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364"/>
      <c r="L12" s="226" t="s">
        <v>4</v>
      </c>
      <c r="M12" s="379"/>
      <c r="N12" s="182"/>
      <c r="O12" s="182"/>
      <c r="P12" s="182"/>
      <c r="Q12" s="182"/>
      <c r="R12" s="182"/>
      <c r="S12" s="182"/>
      <c r="T12" s="182"/>
      <c r="U12" s="182"/>
      <c r="V12" s="182"/>
      <c r="W12" s="183"/>
      <c r="X12" s="376" t="s">
        <v>55</v>
      </c>
      <c r="Y12" s="377"/>
      <c r="Z12" s="377"/>
      <c r="AA12" s="377"/>
      <c r="AB12" s="378"/>
      <c r="AC12" s="365"/>
      <c r="AD12" s="366"/>
      <c r="AE12" s="366"/>
      <c r="AF12" s="366"/>
      <c r="AG12" s="366"/>
      <c r="AH12" s="366"/>
      <c r="AI12" s="366"/>
      <c r="AJ12" s="366"/>
      <c r="AK12" s="366"/>
      <c r="AL12" s="46" t="s">
        <v>67</v>
      </c>
      <c r="AM12" s="47"/>
      <c r="AN12" s="47"/>
      <c r="AO12" s="47"/>
      <c r="AP12" s="5"/>
      <c r="AQ12" s="45"/>
      <c r="AR12" s="102"/>
      <c r="AS12" s="45"/>
      <c r="AT12" s="45"/>
      <c r="AU12" s="5"/>
      <c r="AV12" s="45"/>
      <c r="AW12" s="45"/>
      <c r="AX12" s="45"/>
      <c r="AY12" s="45"/>
    </row>
    <row r="13" spans="1:52" ht="13.5" thickBot="1" x14ac:dyDescent="0.2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9" t="s">
        <v>44</v>
      </c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  <c r="X13" s="20" t="s">
        <v>7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0" t="s">
        <v>8</v>
      </c>
      <c r="AJ13" s="21"/>
      <c r="AK13" s="21"/>
      <c r="AL13" s="44" t="s">
        <v>11</v>
      </c>
      <c r="AM13" s="4"/>
      <c r="AN13" s="4"/>
      <c r="AO13" s="5"/>
      <c r="AP13" s="5"/>
      <c r="AQ13" s="45"/>
      <c r="AR13" s="45"/>
      <c r="AS13" s="45"/>
      <c r="AT13" s="102"/>
      <c r="AU13" s="5"/>
      <c r="AV13" s="45"/>
      <c r="AW13" s="45"/>
      <c r="AX13" s="45"/>
      <c r="AY13" s="45"/>
    </row>
    <row r="14" spans="1:52" x14ac:dyDescent="0.2">
      <c r="A14" s="176"/>
      <c r="B14" s="380"/>
      <c r="C14" s="380"/>
      <c r="D14" s="380"/>
      <c r="E14" s="380"/>
      <c r="F14" s="380"/>
      <c r="G14" s="380"/>
      <c r="H14" s="380"/>
      <c r="I14" s="380"/>
      <c r="J14" s="380"/>
      <c r="K14" s="381"/>
      <c r="L14" s="226" t="s">
        <v>3</v>
      </c>
      <c r="M14" s="173"/>
      <c r="N14" s="223"/>
      <c r="O14" s="224"/>
      <c r="P14" s="224"/>
      <c r="Q14" s="224"/>
      <c r="R14" s="224"/>
      <c r="S14" s="224"/>
      <c r="T14" s="224"/>
      <c r="U14" s="224"/>
      <c r="V14" s="224"/>
      <c r="W14" s="225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6"/>
      <c r="AI14" s="10"/>
      <c r="AJ14" s="10"/>
      <c r="AK14" s="10"/>
      <c r="AL14" s="44" t="s">
        <v>128</v>
      </c>
      <c r="AM14" s="4"/>
      <c r="AN14" s="4"/>
      <c r="AO14" s="5"/>
      <c r="AP14" s="5"/>
      <c r="AQ14" s="42"/>
      <c r="AR14" s="42"/>
      <c r="AS14" s="42"/>
      <c r="AT14" s="42"/>
      <c r="AU14" s="5"/>
      <c r="AV14" s="42"/>
      <c r="AW14" s="42"/>
      <c r="AX14" s="42"/>
      <c r="AY14" s="42"/>
    </row>
    <row r="15" spans="1:52" ht="13.7" customHeight="1" thickBot="1" x14ac:dyDescent="0.25">
      <c r="A15" s="360" t="s">
        <v>4</v>
      </c>
      <c r="B15" s="361"/>
      <c r="C15" s="362"/>
      <c r="D15" s="362"/>
      <c r="E15" s="362"/>
      <c r="F15" s="362"/>
      <c r="G15" s="362"/>
      <c r="H15" s="362"/>
      <c r="I15" s="362"/>
      <c r="J15" s="362"/>
      <c r="K15" s="363"/>
      <c r="L15" s="226" t="s">
        <v>5</v>
      </c>
      <c r="M15" s="227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6"/>
      <c r="AI15" s="11"/>
      <c r="AJ15" s="11"/>
      <c r="AK15" s="11"/>
      <c r="AL15" s="356" t="s">
        <v>127</v>
      </c>
      <c r="AM15" s="357"/>
      <c r="AN15" s="357"/>
      <c r="AO15" s="357"/>
      <c r="AP15" s="357"/>
      <c r="AQ15" s="357"/>
      <c r="AR15" s="357"/>
      <c r="AS15" s="357" t="s">
        <v>69</v>
      </c>
      <c r="AT15" s="357"/>
      <c r="AU15" s="357"/>
      <c r="AV15" s="357"/>
      <c r="AW15" s="357"/>
      <c r="AX15" s="357"/>
      <c r="AY15" s="357"/>
    </row>
    <row r="16" spans="1:52" ht="13.7" customHeight="1" thickBot="1" x14ac:dyDescent="0.25">
      <c r="A16" s="164" t="s">
        <v>2</v>
      </c>
      <c r="B16" s="165"/>
      <c r="C16" s="372"/>
      <c r="D16" s="372"/>
      <c r="E16" s="372"/>
      <c r="F16" s="372"/>
      <c r="G16" s="372"/>
      <c r="H16" s="372"/>
      <c r="I16" s="372"/>
      <c r="J16" s="372"/>
      <c r="K16" s="373"/>
      <c r="L16" s="228" t="s">
        <v>4</v>
      </c>
      <c r="M16" s="229"/>
      <c r="N16" s="177"/>
      <c r="O16" s="177"/>
      <c r="P16" s="177"/>
      <c r="Q16" s="177"/>
      <c r="R16" s="177"/>
      <c r="S16" s="177"/>
      <c r="T16" s="177"/>
      <c r="U16" s="177"/>
      <c r="V16" s="177"/>
      <c r="W16" s="178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2"/>
      <c r="AJ16" s="12"/>
      <c r="AK16" s="12"/>
      <c r="AL16" s="48"/>
      <c r="AM16" s="49"/>
      <c r="AN16" s="49"/>
      <c r="AO16" s="49"/>
      <c r="AP16" s="49"/>
      <c r="AQ16" s="49"/>
      <c r="AR16" s="50"/>
      <c r="AS16" s="51"/>
      <c r="AT16" s="52"/>
      <c r="AU16" s="53"/>
      <c r="AV16" s="53"/>
      <c r="AW16" s="53"/>
      <c r="AX16" s="53"/>
      <c r="AY16" s="53"/>
    </row>
    <row r="17" spans="1:51" ht="13.7" customHeight="1" x14ac:dyDescent="0.2">
      <c r="A17" s="40" t="b">
        <v>0</v>
      </c>
      <c r="B17" s="41"/>
      <c r="C17" s="41"/>
      <c r="D17" s="318" t="str">
        <f>IF($A$17=TRUE, "Need-by date&gt;","")</f>
        <v/>
      </c>
      <c r="E17" s="318"/>
      <c r="F17" s="318"/>
      <c r="G17" s="318"/>
      <c r="H17" s="318"/>
      <c r="I17" s="219"/>
      <c r="J17" s="219"/>
      <c r="K17" s="220"/>
      <c r="L17" s="383" t="s">
        <v>57</v>
      </c>
      <c r="M17" s="384"/>
      <c r="N17" s="385"/>
      <c r="O17" s="319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1"/>
      <c r="AU17" s="392" t="s">
        <v>68</v>
      </c>
      <c r="AV17" s="393"/>
      <c r="AW17" s="393"/>
      <c r="AX17" s="393"/>
      <c r="AY17" s="393"/>
    </row>
    <row r="18" spans="1:51" ht="13.5" thickBot="1" x14ac:dyDescent="0.25">
      <c r="A18" s="54" t="str">
        <f>IF(A17=TRUE,"Provide justification in Note to Buyer --&gt;&gt;", "Check box above only if RUSH is needed")</f>
        <v>Check box above only if RUSH is needed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386"/>
      <c r="M18" s="387"/>
      <c r="N18" s="385"/>
      <c r="O18" s="319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1"/>
      <c r="AU18" s="44"/>
      <c r="AV18" s="5"/>
      <c r="AW18" s="5"/>
      <c r="AX18" s="5"/>
      <c r="AY18" s="5"/>
    </row>
    <row r="19" spans="1:51" ht="13.7" customHeight="1" thickBot="1" x14ac:dyDescent="0.25">
      <c r="A19" s="125" t="s">
        <v>15</v>
      </c>
      <c r="B19" s="294" t="s">
        <v>37</v>
      </c>
      <c r="C19" s="295"/>
      <c r="D19" s="295"/>
      <c r="E19" s="213" t="s">
        <v>42</v>
      </c>
      <c r="F19" s="214"/>
      <c r="G19" s="215"/>
      <c r="H19" s="294" t="s">
        <v>14</v>
      </c>
      <c r="I19" s="295"/>
      <c r="J19" s="295"/>
      <c r="K19" s="295"/>
      <c r="L19" s="295"/>
      <c r="M19" s="295"/>
      <c r="N19" s="295"/>
      <c r="O19" s="295"/>
      <c r="P19" s="294" t="s">
        <v>12</v>
      </c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6"/>
      <c r="AO19" s="213" t="s">
        <v>13</v>
      </c>
      <c r="AP19" s="214"/>
      <c r="AQ19" s="214"/>
      <c r="AR19" s="214"/>
      <c r="AS19" s="215"/>
      <c r="AT19" s="213" t="s">
        <v>16</v>
      </c>
      <c r="AU19" s="214"/>
      <c r="AV19" s="214"/>
      <c r="AW19" s="214"/>
      <c r="AX19" s="214"/>
      <c r="AY19" s="382"/>
    </row>
    <row r="20" spans="1:51" x14ac:dyDescent="0.2">
      <c r="A20" s="191">
        <v>1</v>
      </c>
      <c r="B20" s="230"/>
      <c r="C20" s="231"/>
      <c r="D20" s="232"/>
      <c r="E20" s="205"/>
      <c r="F20" s="206"/>
      <c r="G20" s="207"/>
      <c r="H20" s="293"/>
      <c r="I20" s="293"/>
      <c r="J20" s="293"/>
      <c r="K20" s="293"/>
      <c r="L20" s="293"/>
      <c r="M20" s="293"/>
      <c r="N20" s="293"/>
      <c r="O20" s="293"/>
      <c r="P20" s="327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9"/>
      <c r="AO20" s="289"/>
      <c r="AP20" s="289"/>
      <c r="AQ20" s="289"/>
      <c r="AR20" s="289"/>
      <c r="AS20" s="290"/>
      <c r="AT20" s="298">
        <f>B20*AO20</f>
        <v>0</v>
      </c>
      <c r="AU20" s="299"/>
      <c r="AV20" s="299"/>
      <c r="AW20" s="299"/>
      <c r="AX20" s="299"/>
      <c r="AY20" s="300"/>
    </row>
    <row r="21" spans="1:51" x14ac:dyDescent="0.2">
      <c r="A21" s="374"/>
      <c r="B21" s="233"/>
      <c r="C21" s="234"/>
      <c r="D21" s="235"/>
      <c r="E21" s="208"/>
      <c r="F21" s="209"/>
      <c r="G21" s="210"/>
      <c r="H21" s="192"/>
      <c r="I21" s="192"/>
      <c r="J21" s="192"/>
      <c r="K21" s="192"/>
      <c r="L21" s="192"/>
      <c r="M21" s="192"/>
      <c r="N21" s="192"/>
      <c r="O21" s="192"/>
      <c r="P21" s="330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2"/>
      <c r="AO21" s="291"/>
      <c r="AP21" s="291"/>
      <c r="AQ21" s="291"/>
      <c r="AR21" s="291"/>
      <c r="AS21" s="292"/>
      <c r="AT21" s="301"/>
      <c r="AU21" s="302"/>
      <c r="AV21" s="302"/>
      <c r="AW21" s="302"/>
      <c r="AX21" s="302"/>
      <c r="AY21" s="303"/>
    </row>
    <row r="22" spans="1:51" x14ac:dyDescent="0.2">
      <c r="A22" s="190">
        <v>2</v>
      </c>
      <c r="B22" s="184"/>
      <c r="C22" s="185"/>
      <c r="D22" s="186"/>
      <c r="E22" s="216"/>
      <c r="F22" s="217"/>
      <c r="G22" s="218"/>
      <c r="H22" s="192"/>
      <c r="I22" s="192"/>
      <c r="J22" s="192"/>
      <c r="K22" s="192"/>
      <c r="L22" s="192"/>
      <c r="M22" s="192"/>
      <c r="N22" s="192"/>
      <c r="O22" s="192"/>
      <c r="P22" s="327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9"/>
      <c r="AO22" s="289"/>
      <c r="AP22" s="289"/>
      <c r="AQ22" s="289"/>
      <c r="AR22" s="289"/>
      <c r="AS22" s="290"/>
      <c r="AT22" s="301">
        <f>B22*AO22</f>
        <v>0</v>
      </c>
      <c r="AU22" s="302"/>
      <c r="AV22" s="302"/>
      <c r="AW22" s="302"/>
      <c r="AX22" s="302"/>
      <c r="AY22" s="303"/>
    </row>
    <row r="23" spans="1:51" x14ac:dyDescent="0.2">
      <c r="A23" s="236"/>
      <c r="B23" s="187"/>
      <c r="C23" s="188"/>
      <c r="D23" s="189"/>
      <c r="E23" s="208"/>
      <c r="F23" s="209"/>
      <c r="G23" s="210"/>
      <c r="H23" s="192"/>
      <c r="I23" s="192"/>
      <c r="J23" s="192"/>
      <c r="K23" s="192"/>
      <c r="L23" s="192"/>
      <c r="M23" s="192"/>
      <c r="N23" s="192"/>
      <c r="O23" s="192"/>
      <c r="P23" s="330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2"/>
      <c r="AO23" s="291"/>
      <c r="AP23" s="291"/>
      <c r="AQ23" s="291"/>
      <c r="AR23" s="291"/>
      <c r="AS23" s="292"/>
      <c r="AT23" s="301"/>
      <c r="AU23" s="302"/>
      <c r="AV23" s="302"/>
      <c r="AW23" s="302"/>
      <c r="AX23" s="302"/>
      <c r="AY23" s="303"/>
    </row>
    <row r="24" spans="1:51" x14ac:dyDescent="0.2">
      <c r="A24" s="190">
        <v>3</v>
      </c>
      <c r="B24" s="184"/>
      <c r="C24" s="185"/>
      <c r="D24" s="186"/>
      <c r="E24" s="216"/>
      <c r="F24" s="217"/>
      <c r="G24" s="218"/>
      <c r="H24" s="192"/>
      <c r="I24" s="192"/>
      <c r="J24" s="192"/>
      <c r="K24" s="192"/>
      <c r="L24" s="192"/>
      <c r="M24" s="192"/>
      <c r="N24" s="192"/>
      <c r="O24" s="192"/>
      <c r="P24" s="327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9"/>
      <c r="AO24" s="289"/>
      <c r="AP24" s="289"/>
      <c r="AQ24" s="289"/>
      <c r="AR24" s="289"/>
      <c r="AS24" s="290"/>
      <c r="AT24" s="301">
        <f>B24*AO24</f>
        <v>0</v>
      </c>
      <c r="AU24" s="302"/>
      <c r="AV24" s="302"/>
      <c r="AW24" s="302"/>
      <c r="AX24" s="302"/>
      <c r="AY24" s="303"/>
    </row>
    <row r="25" spans="1:51" x14ac:dyDescent="0.2">
      <c r="A25" s="236"/>
      <c r="B25" s="187"/>
      <c r="C25" s="188"/>
      <c r="D25" s="189"/>
      <c r="E25" s="208"/>
      <c r="F25" s="209"/>
      <c r="G25" s="210"/>
      <c r="H25" s="192"/>
      <c r="I25" s="192"/>
      <c r="J25" s="192"/>
      <c r="K25" s="192"/>
      <c r="L25" s="192"/>
      <c r="M25" s="192"/>
      <c r="N25" s="192"/>
      <c r="O25" s="192"/>
      <c r="P25" s="330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2"/>
      <c r="AO25" s="291"/>
      <c r="AP25" s="291"/>
      <c r="AQ25" s="291"/>
      <c r="AR25" s="291"/>
      <c r="AS25" s="292"/>
      <c r="AT25" s="301"/>
      <c r="AU25" s="302"/>
      <c r="AV25" s="302"/>
      <c r="AW25" s="302"/>
      <c r="AX25" s="302"/>
      <c r="AY25" s="303"/>
    </row>
    <row r="26" spans="1:51" x14ac:dyDescent="0.2">
      <c r="A26" s="190">
        <v>4</v>
      </c>
      <c r="B26" s="184"/>
      <c r="C26" s="185"/>
      <c r="D26" s="186"/>
      <c r="E26" s="216"/>
      <c r="F26" s="217"/>
      <c r="G26" s="218"/>
      <c r="H26" s="192"/>
      <c r="I26" s="192"/>
      <c r="J26" s="192"/>
      <c r="K26" s="192"/>
      <c r="L26" s="192"/>
      <c r="M26" s="192"/>
      <c r="N26" s="192"/>
      <c r="O26" s="192"/>
      <c r="P26" s="327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9"/>
      <c r="AO26" s="289"/>
      <c r="AP26" s="289"/>
      <c r="AQ26" s="289"/>
      <c r="AR26" s="289"/>
      <c r="AS26" s="290"/>
      <c r="AT26" s="301">
        <f>B26*AO26</f>
        <v>0</v>
      </c>
      <c r="AU26" s="302"/>
      <c r="AV26" s="302"/>
      <c r="AW26" s="302"/>
      <c r="AX26" s="302"/>
      <c r="AY26" s="303"/>
    </row>
    <row r="27" spans="1:51" x14ac:dyDescent="0.2">
      <c r="A27" s="191"/>
      <c r="B27" s="187"/>
      <c r="C27" s="188"/>
      <c r="D27" s="189"/>
      <c r="E27" s="208"/>
      <c r="F27" s="209"/>
      <c r="G27" s="210"/>
      <c r="H27" s="192"/>
      <c r="I27" s="192"/>
      <c r="J27" s="192"/>
      <c r="K27" s="192"/>
      <c r="L27" s="192"/>
      <c r="M27" s="192"/>
      <c r="N27" s="192"/>
      <c r="O27" s="192"/>
      <c r="P27" s="330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2"/>
      <c r="AO27" s="291"/>
      <c r="AP27" s="291"/>
      <c r="AQ27" s="291"/>
      <c r="AR27" s="291"/>
      <c r="AS27" s="292"/>
      <c r="AT27" s="301"/>
      <c r="AU27" s="302"/>
      <c r="AV27" s="302"/>
      <c r="AW27" s="302"/>
      <c r="AX27" s="302"/>
      <c r="AY27" s="303"/>
    </row>
    <row r="28" spans="1:51" x14ac:dyDescent="0.2">
      <c r="A28" s="246">
        <v>5</v>
      </c>
      <c r="B28" s="185"/>
      <c r="C28" s="237"/>
      <c r="D28" s="238"/>
      <c r="E28" s="216"/>
      <c r="F28" s="217"/>
      <c r="G28" s="218"/>
      <c r="H28" s="192"/>
      <c r="I28" s="192"/>
      <c r="J28" s="192"/>
      <c r="K28" s="192"/>
      <c r="L28" s="192"/>
      <c r="M28" s="192"/>
      <c r="N28" s="192"/>
      <c r="O28" s="192"/>
      <c r="P28" s="327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9"/>
      <c r="AO28" s="289"/>
      <c r="AP28" s="289"/>
      <c r="AQ28" s="289"/>
      <c r="AR28" s="289"/>
      <c r="AS28" s="290"/>
      <c r="AT28" s="301">
        <f>B28*AO28</f>
        <v>0</v>
      </c>
      <c r="AU28" s="302"/>
      <c r="AV28" s="302"/>
      <c r="AW28" s="302"/>
      <c r="AX28" s="302"/>
      <c r="AY28" s="303"/>
    </row>
    <row r="29" spans="1:51" x14ac:dyDescent="0.2">
      <c r="A29" s="246"/>
      <c r="B29" s="239"/>
      <c r="C29" s="239"/>
      <c r="D29" s="240"/>
      <c r="E29" s="208"/>
      <c r="F29" s="209"/>
      <c r="G29" s="210"/>
      <c r="H29" s="192"/>
      <c r="I29" s="192"/>
      <c r="J29" s="192"/>
      <c r="K29" s="192"/>
      <c r="L29" s="192"/>
      <c r="M29" s="192"/>
      <c r="N29" s="192"/>
      <c r="O29" s="192"/>
      <c r="P29" s="330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2"/>
      <c r="AO29" s="291"/>
      <c r="AP29" s="291"/>
      <c r="AQ29" s="291"/>
      <c r="AR29" s="291"/>
      <c r="AS29" s="292"/>
      <c r="AT29" s="301"/>
      <c r="AU29" s="302"/>
      <c r="AV29" s="302"/>
      <c r="AW29" s="302"/>
      <c r="AX29" s="302"/>
      <c r="AY29" s="303"/>
    </row>
    <row r="30" spans="1:51" x14ac:dyDescent="0.2">
      <c r="A30" s="246">
        <v>6</v>
      </c>
      <c r="B30" s="185"/>
      <c r="C30" s="237"/>
      <c r="D30" s="238"/>
      <c r="E30" s="216"/>
      <c r="F30" s="217"/>
      <c r="G30" s="218"/>
      <c r="H30" s="192"/>
      <c r="I30" s="192"/>
      <c r="J30" s="192"/>
      <c r="K30" s="192"/>
      <c r="L30" s="192"/>
      <c r="M30" s="192"/>
      <c r="N30" s="192"/>
      <c r="O30" s="192"/>
      <c r="P30" s="327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9"/>
      <c r="AO30" s="289"/>
      <c r="AP30" s="289"/>
      <c r="AQ30" s="289"/>
      <c r="AR30" s="289"/>
      <c r="AS30" s="290"/>
      <c r="AT30" s="301">
        <f>B30*AO30</f>
        <v>0</v>
      </c>
      <c r="AU30" s="302"/>
      <c r="AV30" s="302"/>
      <c r="AW30" s="302"/>
      <c r="AX30" s="302"/>
      <c r="AY30" s="303"/>
    </row>
    <row r="31" spans="1:51" ht="13.5" thickBot="1" x14ac:dyDescent="0.25">
      <c r="A31" s="246"/>
      <c r="B31" s="239"/>
      <c r="C31" s="239"/>
      <c r="D31" s="240"/>
      <c r="E31" s="208"/>
      <c r="F31" s="209"/>
      <c r="G31" s="210"/>
      <c r="H31" s="192"/>
      <c r="I31" s="192"/>
      <c r="J31" s="192"/>
      <c r="K31" s="192"/>
      <c r="L31" s="192"/>
      <c r="M31" s="192"/>
      <c r="N31" s="192"/>
      <c r="O31" s="192"/>
      <c r="P31" s="330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28"/>
      <c r="AF31" s="328"/>
      <c r="AG31" s="328"/>
      <c r="AH31" s="328"/>
      <c r="AI31" s="328"/>
      <c r="AJ31" s="328"/>
      <c r="AK31" s="328"/>
      <c r="AL31" s="328"/>
      <c r="AM31" s="328"/>
      <c r="AN31" s="329"/>
      <c r="AO31" s="323"/>
      <c r="AP31" s="323"/>
      <c r="AQ31" s="323"/>
      <c r="AR31" s="323"/>
      <c r="AS31" s="324"/>
      <c r="AT31" s="301"/>
      <c r="AU31" s="302"/>
      <c r="AV31" s="302"/>
      <c r="AW31" s="302"/>
      <c r="AX31" s="302"/>
      <c r="AY31" s="303"/>
    </row>
    <row r="32" spans="1:51" ht="14.25" customHeight="1" thickTop="1" thickBot="1" x14ac:dyDescent="0.25">
      <c r="A32" s="56">
        <v>7</v>
      </c>
      <c r="B32" s="243" t="str">
        <f>IF(SUM(B20:B29)=0,"",IF(OR(G2="",T2=""),"Date&amp;Time needed-Excel Row 2",IF(AND(A9="",A10=""),"Missing Information in Vendor Name &amp;Address",IF(OR(N10="",N11="",N12=""),"Missing Information in PREPARER box",IF(OR(N14="",N15="",N16="",),"Missing Information in REQUESTOR box",IF(OR(AC10="",AB11="",AC12=""),"Missing Information in DELIVERY ADDRESS box",""))))))</f>
        <v/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25" t="s">
        <v>17</v>
      </c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6"/>
      <c r="AT32" s="322"/>
      <c r="AU32" s="322"/>
      <c r="AV32" s="322"/>
      <c r="AW32" s="322"/>
      <c r="AX32" s="322"/>
      <c r="AY32" s="322"/>
    </row>
    <row r="33" spans="1:51" ht="14.25" customHeight="1" thickBot="1" x14ac:dyDescent="0.25">
      <c r="A33" s="304" t="s">
        <v>63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5"/>
      <c r="P33" s="313" t="s">
        <v>144</v>
      </c>
      <c r="Q33" s="314"/>
      <c r="R33" s="314"/>
      <c r="S33" s="314"/>
      <c r="T33" s="314"/>
      <c r="U33" s="314"/>
      <c r="V33" s="314"/>
      <c r="W33" s="314"/>
      <c r="X33" s="314"/>
      <c r="Y33" s="314"/>
      <c r="Z33" s="315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6"/>
      <c r="AL33" s="310" t="s">
        <v>73</v>
      </c>
      <c r="AM33" s="311"/>
      <c r="AN33" s="311"/>
      <c r="AO33" s="311"/>
      <c r="AP33" s="311"/>
      <c r="AQ33" s="311"/>
      <c r="AR33" s="311"/>
      <c r="AS33" s="312"/>
      <c r="AT33" s="308">
        <f>SUM(AT20:AY32)</f>
        <v>0</v>
      </c>
      <c r="AU33" s="309"/>
      <c r="AV33" s="309"/>
      <c r="AW33" s="309"/>
      <c r="AX33" s="309"/>
      <c r="AY33" s="309"/>
    </row>
    <row r="34" spans="1:51" ht="12.2" customHeight="1" x14ac:dyDescent="0.2">
      <c r="A34" s="139" t="s">
        <v>15</v>
      </c>
      <c r="B34" s="138" t="s">
        <v>139</v>
      </c>
      <c r="C34" s="241" t="s">
        <v>140</v>
      </c>
      <c r="D34" s="242"/>
      <c r="E34" s="241" t="s">
        <v>39</v>
      </c>
      <c r="F34" s="242"/>
      <c r="G34" s="242"/>
      <c r="H34" s="241" t="s">
        <v>141</v>
      </c>
      <c r="I34" s="297"/>
      <c r="J34" s="241" t="s">
        <v>142</v>
      </c>
      <c r="K34" s="241"/>
      <c r="L34" s="241"/>
      <c r="M34" s="241" t="s">
        <v>143</v>
      </c>
      <c r="N34" s="297"/>
      <c r="O34" s="297"/>
      <c r="P34" s="241" t="s">
        <v>19</v>
      </c>
      <c r="Q34" s="297"/>
      <c r="R34" s="297"/>
      <c r="S34" s="241" t="s">
        <v>36</v>
      </c>
      <c r="T34" s="241"/>
      <c r="U34" s="241"/>
      <c r="V34" s="241" t="s">
        <v>20</v>
      </c>
      <c r="W34" s="297"/>
      <c r="X34" s="297"/>
      <c r="Y34" s="297"/>
      <c r="Z34" s="128"/>
      <c r="AA34" s="139" t="s">
        <v>15</v>
      </c>
      <c r="AB34" s="139" t="s">
        <v>40</v>
      </c>
      <c r="AC34" s="241" t="s">
        <v>41</v>
      </c>
      <c r="AD34" s="241"/>
      <c r="AE34" s="241" t="s">
        <v>39</v>
      </c>
      <c r="AF34" s="242"/>
      <c r="AG34" s="242"/>
      <c r="AH34" s="241" t="s">
        <v>145</v>
      </c>
      <c r="AI34" s="241"/>
      <c r="AJ34" s="241"/>
      <c r="AK34" s="241"/>
      <c r="AL34" s="241"/>
      <c r="AM34" s="241" t="s">
        <v>143</v>
      </c>
      <c r="AN34" s="297"/>
      <c r="AO34" s="297"/>
      <c r="AP34" s="241" t="s">
        <v>19</v>
      </c>
      <c r="AQ34" s="297"/>
      <c r="AR34" s="297"/>
      <c r="AS34" s="241" t="s">
        <v>36</v>
      </c>
      <c r="AT34" s="241"/>
      <c r="AU34" s="241"/>
      <c r="AV34" s="241" t="s">
        <v>20</v>
      </c>
      <c r="AW34" s="297"/>
      <c r="AX34" s="297"/>
      <c r="AY34" s="297"/>
    </row>
    <row r="35" spans="1:51" ht="13.7" customHeight="1" x14ac:dyDescent="0.2">
      <c r="A35" s="116"/>
      <c r="B35" s="140"/>
      <c r="C35" s="244"/>
      <c r="D35" s="245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1"/>
      <c r="Q35" s="252"/>
      <c r="R35" s="253"/>
      <c r="S35" s="389">
        <f t="shared" ref="S35:S48" si="0">ROUND(P35*E53,2)</f>
        <v>0</v>
      </c>
      <c r="T35" s="390"/>
      <c r="U35" s="391"/>
      <c r="V35" s="257">
        <f t="shared" ref="V35:V48" si="1">ROUND(P35*J53,2)</f>
        <v>0</v>
      </c>
      <c r="W35" s="258"/>
      <c r="X35" s="258"/>
      <c r="Y35" s="259"/>
      <c r="Z35" s="122"/>
      <c r="AA35" s="118"/>
      <c r="AB35" s="140"/>
      <c r="AC35" s="306"/>
      <c r="AD35" s="307"/>
      <c r="AE35" s="388"/>
      <c r="AF35" s="388"/>
      <c r="AG35" s="307"/>
      <c r="AH35" s="244"/>
      <c r="AI35" s="394"/>
      <c r="AJ35" s="394"/>
      <c r="AK35" s="394"/>
      <c r="AL35" s="245"/>
      <c r="AM35" s="247"/>
      <c r="AN35" s="247"/>
      <c r="AO35" s="247"/>
      <c r="AP35" s="251"/>
      <c r="AQ35" s="252"/>
      <c r="AR35" s="253"/>
      <c r="AS35" s="285">
        <f t="shared" ref="AS35:AS48" si="2">ROUND(AP35*AE53,2)</f>
        <v>0</v>
      </c>
      <c r="AT35" s="286"/>
      <c r="AU35" s="287"/>
      <c r="AV35" s="270">
        <f t="shared" ref="AV35:AV48" si="3">ROUND(AP35*AJ53,2)</f>
        <v>0</v>
      </c>
      <c r="AW35" s="271"/>
      <c r="AX35" s="271"/>
      <c r="AY35" s="272"/>
    </row>
    <row r="36" spans="1:51" x14ac:dyDescent="0.2">
      <c r="A36" s="116"/>
      <c r="B36" s="119"/>
      <c r="C36" s="248"/>
      <c r="D36" s="249"/>
      <c r="E36" s="250"/>
      <c r="F36" s="250"/>
      <c r="G36" s="250"/>
      <c r="H36" s="250"/>
      <c r="I36" s="250"/>
      <c r="J36" s="247"/>
      <c r="K36" s="247"/>
      <c r="L36" s="247"/>
      <c r="M36" s="250"/>
      <c r="N36" s="250"/>
      <c r="O36" s="250"/>
      <c r="P36" s="251"/>
      <c r="Q36" s="252"/>
      <c r="R36" s="253"/>
      <c r="S36" s="264">
        <f t="shared" si="0"/>
        <v>0</v>
      </c>
      <c r="T36" s="265"/>
      <c r="U36" s="266"/>
      <c r="V36" s="257">
        <f t="shared" si="1"/>
        <v>0</v>
      </c>
      <c r="W36" s="258"/>
      <c r="X36" s="258"/>
      <c r="Y36" s="259"/>
      <c r="Z36" s="122"/>
      <c r="AA36" s="118"/>
      <c r="AB36" s="119"/>
      <c r="AC36" s="248"/>
      <c r="AD36" s="249"/>
      <c r="AE36" s="267"/>
      <c r="AF36" s="268"/>
      <c r="AG36" s="269"/>
      <c r="AH36" s="248"/>
      <c r="AI36" s="317"/>
      <c r="AJ36" s="317"/>
      <c r="AK36" s="317"/>
      <c r="AL36" s="249"/>
      <c r="AM36" s="250"/>
      <c r="AN36" s="250"/>
      <c r="AO36" s="250"/>
      <c r="AP36" s="251"/>
      <c r="AQ36" s="252"/>
      <c r="AR36" s="253"/>
      <c r="AS36" s="285">
        <f t="shared" si="2"/>
        <v>0</v>
      </c>
      <c r="AT36" s="286"/>
      <c r="AU36" s="287"/>
      <c r="AV36" s="270">
        <f t="shared" si="3"/>
        <v>0</v>
      </c>
      <c r="AW36" s="271"/>
      <c r="AX36" s="271"/>
      <c r="AY36" s="272"/>
    </row>
    <row r="37" spans="1:51" ht="12.75" customHeight="1" x14ac:dyDescent="0.2">
      <c r="A37" s="116"/>
      <c r="B37" s="119"/>
      <c r="C37" s="248"/>
      <c r="D37" s="249"/>
      <c r="E37" s="250"/>
      <c r="F37" s="250"/>
      <c r="G37" s="250"/>
      <c r="H37" s="250"/>
      <c r="I37" s="250"/>
      <c r="J37" s="247"/>
      <c r="K37" s="247"/>
      <c r="L37" s="247"/>
      <c r="M37" s="250"/>
      <c r="N37" s="250"/>
      <c r="O37" s="250"/>
      <c r="P37" s="251"/>
      <c r="Q37" s="252"/>
      <c r="R37" s="253"/>
      <c r="S37" s="264">
        <f t="shared" si="0"/>
        <v>0</v>
      </c>
      <c r="T37" s="265"/>
      <c r="U37" s="266"/>
      <c r="V37" s="257">
        <f t="shared" si="1"/>
        <v>0</v>
      </c>
      <c r="W37" s="258"/>
      <c r="X37" s="258"/>
      <c r="Y37" s="259"/>
      <c r="Z37" s="122"/>
      <c r="AA37" s="118"/>
      <c r="AB37" s="119"/>
      <c r="AC37" s="248"/>
      <c r="AD37" s="249"/>
      <c r="AE37" s="267"/>
      <c r="AF37" s="268"/>
      <c r="AG37" s="269"/>
      <c r="AH37" s="248"/>
      <c r="AI37" s="317"/>
      <c r="AJ37" s="317"/>
      <c r="AK37" s="317"/>
      <c r="AL37" s="249"/>
      <c r="AM37" s="250"/>
      <c r="AN37" s="250"/>
      <c r="AO37" s="250"/>
      <c r="AP37" s="251"/>
      <c r="AQ37" s="252"/>
      <c r="AR37" s="253"/>
      <c r="AS37" s="285">
        <f t="shared" si="2"/>
        <v>0</v>
      </c>
      <c r="AT37" s="286"/>
      <c r="AU37" s="287"/>
      <c r="AV37" s="270">
        <f t="shared" si="3"/>
        <v>0</v>
      </c>
      <c r="AW37" s="271"/>
      <c r="AX37" s="271"/>
      <c r="AY37" s="272"/>
    </row>
    <row r="38" spans="1:51" x14ac:dyDescent="0.2">
      <c r="A38" s="116"/>
      <c r="B38" s="119"/>
      <c r="C38" s="248"/>
      <c r="D38" s="249"/>
      <c r="E38" s="250"/>
      <c r="F38" s="250"/>
      <c r="G38" s="250"/>
      <c r="H38" s="250"/>
      <c r="I38" s="250"/>
      <c r="J38" s="247"/>
      <c r="K38" s="247"/>
      <c r="L38" s="247"/>
      <c r="M38" s="250"/>
      <c r="N38" s="250"/>
      <c r="O38" s="250"/>
      <c r="P38" s="251"/>
      <c r="Q38" s="252"/>
      <c r="R38" s="253"/>
      <c r="S38" s="264">
        <f t="shared" si="0"/>
        <v>0</v>
      </c>
      <c r="T38" s="265"/>
      <c r="U38" s="266"/>
      <c r="V38" s="257">
        <f t="shared" si="1"/>
        <v>0</v>
      </c>
      <c r="W38" s="258"/>
      <c r="X38" s="258"/>
      <c r="Y38" s="259"/>
      <c r="Z38" s="122"/>
      <c r="AA38" s="118"/>
      <c r="AB38" s="119"/>
      <c r="AC38" s="248"/>
      <c r="AD38" s="249"/>
      <c r="AE38" s="267"/>
      <c r="AF38" s="268"/>
      <c r="AG38" s="269"/>
      <c r="AH38" s="248"/>
      <c r="AI38" s="317"/>
      <c r="AJ38" s="317"/>
      <c r="AK38" s="317"/>
      <c r="AL38" s="249"/>
      <c r="AM38" s="250"/>
      <c r="AN38" s="250"/>
      <c r="AO38" s="250"/>
      <c r="AP38" s="251"/>
      <c r="AQ38" s="252"/>
      <c r="AR38" s="253"/>
      <c r="AS38" s="285">
        <f t="shared" si="2"/>
        <v>0</v>
      </c>
      <c r="AT38" s="286"/>
      <c r="AU38" s="287"/>
      <c r="AV38" s="270">
        <f t="shared" si="3"/>
        <v>0</v>
      </c>
      <c r="AW38" s="271"/>
      <c r="AX38" s="271"/>
      <c r="AY38" s="272"/>
    </row>
    <row r="39" spans="1:51" ht="12.75" customHeight="1" x14ac:dyDescent="0.2">
      <c r="A39" s="116"/>
      <c r="B39" s="123"/>
      <c r="C39" s="248"/>
      <c r="D39" s="249"/>
      <c r="E39" s="250"/>
      <c r="F39" s="250"/>
      <c r="G39" s="250"/>
      <c r="H39" s="250"/>
      <c r="I39" s="250"/>
      <c r="J39" s="247"/>
      <c r="K39" s="247"/>
      <c r="L39" s="247"/>
      <c r="M39" s="254"/>
      <c r="N39" s="255"/>
      <c r="O39" s="256"/>
      <c r="P39" s="251"/>
      <c r="Q39" s="252"/>
      <c r="R39" s="253"/>
      <c r="S39" s="264">
        <f t="shared" si="0"/>
        <v>0</v>
      </c>
      <c r="T39" s="265"/>
      <c r="U39" s="266"/>
      <c r="V39" s="257">
        <f t="shared" si="1"/>
        <v>0</v>
      </c>
      <c r="W39" s="258"/>
      <c r="X39" s="258"/>
      <c r="Y39" s="259"/>
      <c r="Z39" s="122"/>
      <c r="AA39" s="118"/>
      <c r="AB39" s="119"/>
      <c r="AC39" s="248"/>
      <c r="AD39" s="249"/>
      <c r="AE39" s="267"/>
      <c r="AF39" s="268"/>
      <c r="AG39" s="269"/>
      <c r="AH39" s="248"/>
      <c r="AI39" s="317"/>
      <c r="AJ39" s="317"/>
      <c r="AK39" s="317"/>
      <c r="AL39" s="249"/>
      <c r="AM39" s="248"/>
      <c r="AN39" s="317"/>
      <c r="AO39" s="249"/>
      <c r="AP39" s="284"/>
      <c r="AQ39" s="284"/>
      <c r="AR39" s="251"/>
      <c r="AS39" s="285">
        <f t="shared" si="2"/>
        <v>0</v>
      </c>
      <c r="AT39" s="286"/>
      <c r="AU39" s="287"/>
      <c r="AV39" s="270">
        <f t="shared" si="3"/>
        <v>0</v>
      </c>
      <c r="AW39" s="271"/>
      <c r="AX39" s="271"/>
      <c r="AY39" s="272"/>
    </row>
    <row r="40" spans="1:51" ht="12.75" customHeight="1" x14ac:dyDescent="0.2">
      <c r="A40" s="116"/>
      <c r="B40" s="117"/>
      <c r="C40" s="248"/>
      <c r="D40" s="249"/>
      <c r="E40" s="250"/>
      <c r="F40" s="250"/>
      <c r="G40" s="250"/>
      <c r="H40" s="250"/>
      <c r="I40" s="250"/>
      <c r="J40" s="247"/>
      <c r="K40" s="247"/>
      <c r="L40" s="247"/>
      <c r="M40" s="247"/>
      <c r="N40" s="247"/>
      <c r="O40" s="247"/>
      <c r="P40" s="251"/>
      <c r="Q40" s="252"/>
      <c r="R40" s="253"/>
      <c r="S40" s="264">
        <f t="shared" si="0"/>
        <v>0</v>
      </c>
      <c r="T40" s="265"/>
      <c r="U40" s="266"/>
      <c r="V40" s="257">
        <f t="shared" si="1"/>
        <v>0</v>
      </c>
      <c r="W40" s="258"/>
      <c r="X40" s="258"/>
      <c r="Y40" s="259"/>
      <c r="Z40" s="122"/>
      <c r="AA40" s="118"/>
      <c r="AB40" s="117"/>
      <c r="AC40" s="248"/>
      <c r="AD40" s="249"/>
      <c r="AE40" s="267"/>
      <c r="AF40" s="268"/>
      <c r="AG40" s="269"/>
      <c r="AH40" s="248"/>
      <c r="AI40" s="317"/>
      <c r="AJ40" s="317"/>
      <c r="AK40" s="317"/>
      <c r="AL40" s="249"/>
      <c r="AM40" s="247"/>
      <c r="AN40" s="247"/>
      <c r="AO40" s="247"/>
      <c r="AP40" s="284"/>
      <c r="AQ40" s="284"/>
      <c r="AR40" s="251"/>
      <c r="AS40" s="285">
        <f t="shared" si="2"/>
        <v>0</v>
      </c>
      <c r="AT40" s="286"/>
      <c r="AU40" s="287"/>
      <c r="AV40" s="270">
        <f t="shared" si="3"/>
        <v>0</v>
      </c>
      <c r="AW40" s="271"/>
      <c r="AX40" s="271"/>
      <c r="AY40" s="272"/>
    </row>
    <row r="41" spans="1:51" ht="12.75" customHeight="1" x14ac:dyDescent="0.2">
      <c r="A41" s="116"/>
      <c r="B41" s="119"/>
      <c r="C41" s="248"/>
      <c r="D41" s="249"/>
      <c r="E41" s="250"/>
      <c r="F41" s="250"/>
      <c r="G41" s="250"/>
      <c r="H41" s="250"/>
      <c r="I41" s="250"/>
      <c r="J41" s="247"/>
      <c r="K41" s="247"/>
      <c r="L41" s="247"/>
      <c r="M41" s="250"/>
      <c r="N41" s="250"/>
      <c r="O41" s="250"/>
      <c r="P41" s="251"/>
      <c r="Q41" s="252"/>
      <c r="R41" s="253"/>
      <c r="S41" s="264">
        <f t="shared" si="0"/>
        <v>0</v>
      </c>
      <c r="T41" s="265"/>
      <c r="U41" s="266"/>
      <c r="V41" s="257">
        <f t="shared" si="1"/>
        <v>0</v>
      </c>
      <c r="W41" s="258"/>
      <c r="X41" s="258"/>
      <c r="Y41" s="259"/>
      <c r="Z41" s="122"/>
      <c r="AA41" s="118"/>
      <c r="AB41" s="119"/>
      <c r="AC41" s="248"/>
      <c r="AD41" s="249"/>
      <c r="AE41" s="267"/>
      <c r="AF41" s="268"/>
      <c r="AG41" s="269"/>
      <c r="AH41" s="248"/>
      <c r="AI41" s="317"/>
      <c r="AJ41" s="317"/>
      <c r="AK41" s="317"/>
      <c r="AL41" s="249"/>
      <c r="AM41" s="248"/>
      <c r="AN41" s="317"/>
      <c r="AO41" s="249"/>
      <c r="AP41" s="284"/>
      <c r="AQ41" s="284"/>
      <c r="AR41" s="251"/>
      <c r="AS41" s="285">
        <f t="shared" si="2"/>
        <v>0</v>
      </c>
      <c r="AT41" s="286"/>
      <c r="AU41" s="287"/>
      <c r="AV41" s="270">
        <f t="shared" si="3"/>
        <v>0</v>
      </c>
      <c r="AW41" s="271"/>
      <c r="AX41" s="271"/>
      <c r="AY41" s="272"/>
    </row>
    <row r="42" spans="1:51" ht="12.75" customHeight="1" x14ac:dyDescent="0.2">
      <c r="A42" s="116"/>
      <c r="B42" s="119"/>
      <c r="C42" s="248"/>
      <c r="D42" s="249"/>
      <c r="E42" s="250"/>
      <c r="F42" s="250"/>
      <c r="G42" s="250"/>
      <c r="H42" s="250"/>
      <c r="I42" s="250"/>
      <c r="J42" s="247"/>
      <c r="K42" s="247"/>
      <c r="L42" s="247"/>
      <c r="M42" s="250"/>
      <c r="N42" s="250"/>
      <c r="O42" s="250"/>
      <c r="P42" s="251"/>
      <c r="Q42" s="252"/>
      <c r="R42" s="253"/>
      <c r="S42" s="264">
        <f t="shared" si="0"/>
        <v>0</v>
      </c>
      <c r="T42" s="265"/>
      <c r="U42" s="266"/>
      <c r="V42" s="257">
        <f t="shared" si="1"/>
        <v>0</v>
      </c>
      <c r="W42" s="258"/>
      <c r="X42" s="258"/>
      <c r="Y42" s="259"/>
      <c r="Z42" s="122"/>
      <c r="AA42" s="118"/>
      <c r="AB42" s="117"/>
      <c r="AC42" s="248"/>
      <c r="AD42" s="249"/>
      <c r="AE42" s="267"/>
      <c r="AF42" s="268"/>
      <c r="AG42" s="269"/>
      <c r="AH42" s="248"/>
      <c r="AI42" s="317"/>
      <c r="AJ42" s="317"/>
      <c r="AK42" s="317"/>
      <c r="AL42" s="249"/>
      <c r="AM42" s="247"/>
      <c r="AN42" s="247"/>
      <c r="AO42" s="247"/>
      <c r="AP42" s="284"/>
      <c r="AQ42" s="284"/>
      <c r="AR42" s="251"/>
      <c r="AS42" s="285">
        <f t="shared" si="2"/>
        <v>0</v>
      </c>
      <c r="AT42" s="286"/>
      <c r="AU42" s="287"/>
      <c r="AV42" s="270">
        <f t="shared" si="3"/>
        <v>0</v>
      </c>
      <c r="AW42" s="271"/>
      <c r="AX42" s="271"/>
      <c r="AY42" s="272"/>
    </row>
    <row r="43" spans="1:51" ht="12.75" customHeight="1" x14ac:dyDescent="0.2">
      <c r="A43" s="116"/>
      <c r="B43" s="119"/>
      <c r="C43" s="248"/>
      <c r="D43" s="249"/>
      <c r="E43" s="250"/>
      <c r="F43" s="250"/>
      <c r="G43" s="250"/>
      <c r="H43" s="250"/>
      <c r="I43" s="250"/>
      <c r="J43" s="247"/>
      <c r="K43" s="247"/>
      <c r="L43" s="247"/>
      <c r="M43" s="250"/>
      <c r="N43" s="250"/>
      <c r="O43" s="250"/>
      <c r="P43" s="251"/>
      <c r="Q43" s="252"/>
      <c r="R43" s="253"/>
      <c r="S43" s="264">
        <f t="shared" si="0"/>
        <v>0</v>
      </c>
      <c r="T43" s="265"/>
      <c r="U43" s="266"/>
      <c r="V43" s="257">
        <f t="shared" si="1"/>
        <v>0</v>
      </c>
      <c r="W43" s="258"/>
      <c r="X43" s="258"/>
      <c r="Y43" s="259"/>
      <c r="Z43" s="122"/>
      <c r="AA43" s="118"/>
      <c r="AB43" s="119"/>
      <c r="AC43" s="248"/>
      <c r="AD43" s="249"/>
      <c r="AE43" s="267"/>
      <c r="AF43" s="268"/>
      <c r="AG43" s="269"/>
      <c r="AH43" s="248"/>
      <c r="AI43" s="317"/>
      <c r="AJ43" s="317"/>
      <c r="AK43" s="317"/>
      <c r="AL43" s="249"/>
      <c r="AM43" s="248"/>
      <c r="AN43" s="317"/>
      <c r="AO43" s="249"/>
      <c r="AP43" s="284"/>
      <c r="AQ43" s="284"/>
      <c r="AR43" s="251"/>
      <c r="AS43" s="285">
        <f t="shared" si="2"/>
        <v>0</v>
      </c>
      <c r="AT43" s="286"/>
      <c r="AU43" s="287"/>
      <c r="AV43" s="270">
        <f t="shared" si="3"/>
        <v>0</v>
      </c>
      <c r="AW43" s="271"/>
      <c r="AX43" s="271"/>
      <c r="AY43" s="272"/>
    </row>
    <row r="44" spans="1:51" ht="13.7" customHeight="1" x14ac:dyDescent="0.2">
      <c r="A44" s="116"/>
      <c r="B44" s="119"/>
      <c r="C44" s="248"/>
      <c r="D44" s="249"/>
      <c r="E44" s="250"/>
      <c r="F44" s="250"/>
      <c r="G44" s="250"/>
      <c r="H44" s="250"/>
      <c r="I44" s="250"/>
      <c r="J44" s="247"/>
      <c r="K44" s="247"/>
      <c r="L44" s="247"/>
      <c r="M44" s="250"/>
      <c r="N44" s="250"/>
      <c r="O44" s="250"/>
      <c r="P44" s="251"/>
      <c r="Q44" s="252"/>
      <c r="R44" s="253"/>
      <c r="S44" s="264">
        <f t="shared" si="0"/>
        <v>0</v>
      </c>
      <c r="T44" s="265"/>
      <c r="U44" s="266"/>
      <c r="V44" s="257">
        <f t="shared" si="1"/>
        <v>0</v>
      </c>
      <c r="W44" s="258"/>
      <c r="X44" s="258"/>
      <c r="Y44" s="259"/>
      <c r="Z44" s="122"/>
      <c r="AA44" s="118"/>
      <c r="AB44" s="119"/>
      <c r="AC44" s="248"/>
      <c r="AD44" s="249"/>
      <c r="AE44" s="267"/>
      <c r="AF44" s="268"/>
      <c r="AG44" s="269"/>
      <c r="AH44" s="248"/>
      <c r="AI44" s="317"/>
      <c r="AJ44" s="317"/>
      <c r="AK44" s="317"/>
      <c r="AL44" s="249"/>
      <c r="AM44" s="248"/>
      <c r="AN44" s="317"/>
      <c r="AO44" s="249"/>
      <c r="AP44" s="284"/>
      <c r="AQ44" s="284"/>
      <c r="AR44" s="251"/>
      <c r="AS44" s="285">
        <f t="shared" si="2"/>
        <v>0</v>
      </c>
      <c r="AT44" s="286"/>
      <c r="AU44" s="287"/>
      <c r="AV44" s="270">
        <f t="shared" si="3"/>
        <v>0</v>
      </c>
      <c r="AW44" s="271"/>
      <c r="AX44" s="271"/>
      <c r="AY44" s="272"/>
    </row>
    <row r="45" spans="1:51" x14ac:dyDescent="0.2">
      <c r="A45" s="116"/>
      <c r="B45" s="119"/>
      <c r="C45" s="248"/>
      <c r="D45" s="249"/>
      <c r="E45" s="250"/>
      <c r="F45" s="250"/>
      <c r="G45" s="250"/>
      <c r="H45" s="250"/>
      <c r="I45" s="250"/>
      <c r="J45" s="247"/>
      <c r="K45" s="247"/>
      <c r="L45" s="247"/>
      <c r="M45" s="250"/>
      <c r="N45" s="250"/>
      <c r="O45" s="250"/>
      <c r="P45" s="251"/>
      <c r="Q45" s="252"/>
      <c r="R45" s="253"/>
      <c r="S45" s="264">
        <f t="shared" si="0"/>
        <v>0</v>
      </c>
      <c r="T45" s="265"/>
      <c r="U45" s="266"/>
      <c r="V45" s="257">
        <f t="shared" si="1"/>
        <v>0</v>
      </c>
      <c r="W45" s="258"/>
      <c r="X45" s="258"/>
      <c r="Y45" s="259"/>
      <c r="Z45" s="122"/>
      <c r="AA45" s="118"/>
      <c r="AB45" s="119"/>
      <c r="AC45" s="248"/>
      <c r="AD45" s="249"/>
      <c r="AE45" s="267"/>
      <c r="AF45" s="268"/>
      <c r="AG45" s="269"/>
      <c r="AH45" s="248"/>
      <c r="AI45" s="317"/>
      <c r="AJ45" s="317"/>
      <c r="AK45" s="317"/>
      <c r="AL45" s="249"/>
      <c r="AM45" s="248"/>
      <c r="AN45" s="317"/>
      <c r="AO45" s="249"/>
      <c r="AP45" s="284"/>
      <c r="AQ45" s="284"/>
      <c r="AR45" s="251"/>
      <c r="AS45" s="285">
        <f t="shared" si="2"/>
        <v>0</v>
      </c>
      <c r="AT45" s="286"/>
      <c r="AU45" s="287"/>
      <c r="AV45" s="270">
        <f t="shared" si="3"/>
        <v>0</v>
      </c>
      <c r="AW45" s="271"/>
      <c r="AX45" s="271"/>
      <c r="AY45" s="272"/>
    </row>
    <row r="46" spans="1:51" x14ac:dyDescent="0.2">
      <c r="A46" s="116"/>
      <c r="B46" s="120"/>
      <c r="C46" s="248"/>
      <c r="D46" s="249"/>
      <c r="E46" s="250"/>
      <c r="F46" s="250"/>
      <c r="G46" s="250"/>
      <c r="H46" s="250"/>
      <c r="I46" s="250"/>
      <c r="J46" s="247"/>
      <c r="K46" s="247"/>
      <c r="L46" s="247"/>
      <c r="M46" s="288"/>
      <c r="N46" s="288"/>
      <c r="O46" s="288"/>
      <c r="P46" s="251"/>
      <c r="Q46" s="252"/>
      <c r="R46" s="253"/>
      <c r="S46" s="264">
        <f t="shared" si="0"/>
        <v>0</v>
      </c>
      <c r="T46" s="265"/>
      <c r="U46" s="266"/>
      <c r="V46" s="257">
        <f t="shared" si="1"/>
        <v>0</v>
      </c>
      <c r="W46" s="258"/>
      <c r="X46" s="258"/>
      <c r="Y46" s="259"/>
      <c r="Z46" s="124"/>
      <c r="AA46" s="118"/>
      <c r="AB46" s="120"/>
      <c r="AC46" s="248"/>
      <c r="AD46" s="249"/>
      <c r="AE46" s="267"/>
      <c r="AF46" s="268"/>
      <c r="AG46" s="269"/>
      <c r="AH46" s="248"/>
      <c r="AI46" s="317"/>
      <c r="AJ46" s="317"/>
      <c r="AK46" s="317"/>
      <c r="AL46" s="249"/>
      <c r="AM46" s="279"/>
      <c r="AN46" s="280"/>
      <c r="AO46" s="281"/>
      <c r="AP46" s="284"/>
      <c r="AQ46" s="284"/>
      <c r="AR46" s="251"/>
      <c r="AS46" s="285">
        <f t="shared" si="2"/>
        <v>0</v>
      </c>
      <c r="AT46" s="286"/>
      <c r="AU46" s="287"/>
      <c r="AV46" s="270">
        <f t="shared" si="3"/>
        <v>0</v>
      </c>
      <c r="AW46" s="271"/>
      <c r="AX46" s="271"/>
      <c r="AY46" s="272"/>
    </row>
    <row r="47" spans="1:51" ht="12.75" customHeight="1" x14ac:dyDescent="0.2">
      <c r="A47" s="116"/>
      <c r="B47" s="120"/>
      <c r="C47" s="248"/>
      <c r="D47" s="249"/>
      <c r="E47" s="250"/>
      <c r="F47" s="250"/>
      <c r="G47" s="250"/>
      <c r="H47" s="250"/>
      <c r="I47" s="250"/>
      <c r="J47" s="247"/>
      <c r="K47" s="247"/>
      <c r="L47" s="247"/>
      <c r="M47" s="288"/>
      <c r="N47" s="288"/>
      <c r="O47" s="288"/>
      <c r="P47" s="251"/>
      <c r="Q47" s="252"/>
      <c r="R47" s="253"/>
      <c r="S47" s="264">
        <f t="shared" si="0"/>
        <v>0</v>
      </c>
      <c r="T47" s="265"/>
      <c r="U47" s="266"/>
      <c r="V47" s="257">
        <f t="shared" si="1"/>
        <v>0</v>
      </c>
      <c r="W47" s="258"/>
      <c r="X47" s="258"/>
      <c r="Y47" s="259"/>
      <c r="Z47" s="124"/>
      <c r="AA47" s="118"/>
      <c r="AB47" s="120"/>
      <c r="AC47" s="248"/>
      <c r="AD47" s="249"/>
      <c r="AE47" s="260"/>
      <c r="AF47" s="261"/>
      <c r="AG47" s="262"/>
      <c r="AH47" s="248"/>
      <c r="AI47" s="317"/>
      <c r="AJ47" s="317"/>
      <c r="AK47" s="317"/>
      <c r="AL47" s="249"/>
      <c r="AM47" s="279"/>
      <c r="AN47" s="280"/>
      <c r="AO47" s="281"/>
      <c r="AP47" s="284"/>
      <c r="AQ47" s="284"/>
      <c r="AR47" s="251"/>
      <c r="AS47" s="285">
        <f t="shared" si="2"/>
        <v>0</v>
      </c>
      <c r="AT47" s="286"/>
      <c r="AU47" s="287"/>
      <c r="AV47" s="270">
        <f t="shared" si="3"/>
        <v>0</v>
      </c>
      <c r="AW47" s="271"/>
      <c r="AX47" s="271"/>
      <c r="AY47" s="272"/>
    </row>
    <row r="48" spans="1:51" ht="12.75" customHeight="1" x14ac:dyDescent="0.2">
      <c r="A48" s="116"/>
      <c r="B48" s="120"/>
      <c r="C48" s="248"/>
      <c r="D48" s="249"/>
      <c r="E48" s="250"/>
      <c r="F48" s="250"/>
      <c r="G48" s="250"/>
      <c r="H48" s="250"/>
      <c r="I48" s="250"/>
      <c r="J48" s="247"/>
      <c r="K48" s="247"/>
      <c r="L48" s="247"/>
      <c r="M48" s="288"/>
      <c r="N48" s="288"/>
      <c r="O48" s="288"/>
      <c r="P48" s="283"/>
      <c r="Q48" s="335"/>
      <c r="R48" s="336"/>
      <c r="S48" s="342">
        <f t="shared" si="0"/>
        <v>0</v>
      </c>
      <c r="T48" s="343"/>
      <c r="U48" s="344"/>
      <c r="V48" s="345">
        <f t="shared" si="1"/>
        <v>0</v>
      </c>
      <c r="W48" s="346"/>
      <c r="X48" s="346"/>
      <c r="Y48" s="347"/>
      <c r="Z48" s="124"/>
      <c r="AA48" s="121"/>
      <c r="AB48" s="120"/>
      <c r="AC48" s="348"/>
      <c r="AD48" s="349"/>
      <c r="AE48" s="350"/>
      <c r="AF48" s="351"/>
      <c r="AG48" s="352"/>
      <c r="AH48" s="317"/>
      <c r="AI48" s="317"/>
      <c r="AJ48" s="317"/>
      <c r="AK48" s="317"/>
      <c r="AL48" s="249"/>
      <c r="AM48" s="279"/>
      <c r="AN48" s="280"/>
      <c r="AO48" s="281"/>
      <c r="AP48" s="282"/>
      <c r="AQ48" s="282"/>
      <c r="AR48" s="283"/>
      <c r="AS48" s="276">
        <f t="shared" si="2"/>
        <v>0</v>
      </c>
      <c r="AT48" s="277"/>
      <c r="AU48" s="278"/>
      <c r="AV48" s="273">
        <f t="shared" si="3"/>
        <v>0</v>
      </c>
      <c r="AW48" s="274"/>
      <c r="AX48" s="274"/>
      <c r="AY48" s="275"/>
    </row>
    <row r="49" spans="1:51" ht="12.75" customHeight="1" x14ac:dyDescent="0.15">
      <c r="A49" s="339" t="str">
        <f>IF(AT33=0,"REQ STATUS: INCOMPLETE",IF(AND(AT32&lt;&gt;0,AN50=AT32,AN50&lt;&gt;0),"REQ STATUS INCOMPLETE.  DID YOU FORGET SHIPPING (LINE 7) IN ACCT DISTRIBUTION?",IF(AND(AV49&lt;&gt;AT33,AT33&lt;&gt;0,AN50=0),"REQ STATUS:  INCOMPLETE. DO NOT PRINT.  CORRECT OR COMPLETE ACCT DISTRIBUTION. Acct Tot must equal Line Tot.",IF(B32&lt;&gt;"","HEADER INFO INCOMPLETE.  SEE YELLOW CELL ABOVE. COMPLETE HEADER BEFORE PRINTING.",IF(AND(AN50&gt;0,AN50&lt;0.21),"REQ STATUS:  COMPLETE.  OK TO PRINT.       - NOTE TO PURCHASING:  CHECK FOR AND CORRECT ROUNDING ERROR:", "REQ STATUS: COMPLETE &amp; CORRECT.  OK TO PRINT")))))</f>
        <v>REQ STATUS: INCOMPLETE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40"/>
      <c r="AF49" s="340"/>
      <c r="AG49" s="340"/>
      <c r="AH49" s="339"/>
      <c r="AI49" s="339"/>
      <c r="AJ49" s="339"/>
      <c r="AK49" s="339"/>
      <c r="AL49" s="57" t="s">
        <v>74</v>
      </c>
      <c r="AM49" s="43"/>
      <c r="AN49" s="43"/>
      <c r="AO49" s="43"/>
      <c r="AP49" s="43"/>
      <c r="AQ49" s="43"/>
      <c r="AR49" s="43"/>
      <c r="AS49" s="43"/>
      <c r="AT49" s="43"/>
      <c r="AU49" s="70"/>
      <c r="AV49" s="337">
        <f>SUM(V35:Y48)+SUM(AV35:AY48)</f>
        <v>0</v>
      </c>
      <c r="AW49" s="337"/>
      <c r="AX49" s="337"/>
      <c r="AY49" s="337"/>
    </row>
    <row r="50" spans="1:51" ht="12.75" customHeight="1" x14ac:dyDescent="0.2">
      <c r="O50" s="58"/>
      <c r="W50" s="263" t="str">
        <f>IF(OR(AV49=0,AV49=AT33),"","ACCT TOT IS")</f>
        <v/>
      </c>
      <c r="X50" s="263"/>
      <c r="Y50" s="263"/>
      <c r="Z50" s="263"/>
      <c r="AA50" s="263"/>
      <c r="AB50" s="338" t="str">
        <f>IF(OR(AV49=0,AV49=AT33),"",IF(AV49&gt;AT33,"GREATER THAN",IF(AV49&lt;AT33," LESS THAN","")))</f>
        <v/>
      </c>
      <c r="AC50" s="338"/>
      <c r="AD50" s="338"/>
      <c r="AE50" s="338"/>
      <c r="AF50" s="338"/>
      <c r="AG50" s="338"/>
      <c r="AH50" s="338" t="str">
        <f>IF(OR(AV49=0,AV49=AT33),"",IF(AV49=AT33,"","Line Item TOT BY"))</f>
        <v/>
      </c>
      <c r="AI50" s="338"/>
      <c r="AJ50" s="338"/>
      <c r="AK50" s="338"/>
      <c r="AL50" s="338"/>
      <c r="AM50" s="338"/>
      <c r="AN50" s="341">
        <f>IF(OR(AV49=0,AV49=AT33),0,IF(AV49&gt;=AT33,ROUND(AV49-AT33,2),ROUND(AT33-AV49,2)))</f>
        <v>0</v>
      </c>
      <c r="AO50" s="341"/>
      <c r="AP50" s="341"/>
      <c r="AQ50" s="341"/>
      <c r="AR50" s="341"/>
      <c r="AS50" s="71" t="str">
        <f>IF(AND(AN50&lt;&gt;0, AN50&lt;0.021),"Rounding error ","")</f>
        <v/>
      </c>
    </row>
    <row r="51" spans="1:51" hidden="1" x14ac:dyDescent="0.2">
      <c r="A51" s="1" t="s">
        <v>71</v>
      </c>
      <c r="AA51" s="1" t="s">
        <v>72</v>
      </c>
    </row>
    <row r="52" spans="1:51" hidden="1" x14ac:dyDescent="0.2">
      <c r="A52" s="1" t="s">
        <v>70</v>
      </c>
      <c r="E52" s="1" t="s">
        <v>36</v>
      </c>
      <c r="J52" s="1" t="s">
        <v>20</v>
      </c>
      <c r="AA52" s="1" t="s">
        <v>70</v>
      </c>
      <c r="AE52" s="1" t="s">
        <v>36</v>
      </c>
      <c r="AJ52" s="1" t="s">
        <v>20</v>
      </c>
    </row>
    <row r="53" spans="1:51" hidden="1" x14ac:dyDescent="0.2">
      <c r="B53" s="1">
        <v>29</v>
      </c>
      <c r="E53" s="334" t="b">
        <f>IF(A35=$A$20,$B$20,IF(A35=$A$22,$B$22,IF(A35=$A$24,$B$24,IF(A35=$A$26,$B$26,IF(A35=$A$28,$B$28,IF(A35=$A$30,$B$30,IF(A35=$A$32,1)))))))</f>
        <v>0</v>
      </c>
      <c r="F53" s="334"/>
      <c r="G53" s="334"/>
      <c r="H53" s="334"/>
      <c r="J53" s="334" t="b">
        <f>IF(A35=$A$20,$AT$20,IF(A35=$A$22,$AT$22,IF(A35=$A$24,$AT$24,IF(A35=$A$26,$AT$26,IF(A35=$A$28,$AT$28,IF(A35=$A$30,$AT$30,IF(A35=$A$32,$AT$32)))))))</f>
        <v>0</v>
      </c>
      <c r="K53" s="334"/>
      <c r="L53" s="334"/>
      <c r="AB53" s="1">
        <v>29</v>
      </c>
      <c r="AE53" s="334" t="b">
        <f>IF(AA35=$A$20,$B$20,IF(AA35=$A$22,$B$22,IF(AA35=$A$24,$B$24,IF(AA35=$A$26,$B$26,IF(AA35=$A$28,$B$28,IF(AA35=$A$30,$B$30,IF(AA35=$A$32,1)))))))</f>
        <v>0</v>
      </c>
      <c r="AF53" s="334"/>
      <c r="AG53" s="334"/>
      <c r="AH53" s="334"/>
      <c r="AJ53" s="334" t="b">
        <f>IF(AA35=$A$20,$AT$20,IF(AA35=$A$22,$AT$22,IF(AA35=$A$24,$AT$24,IF(AA35=$A$26,$AT$26,IF(AA35=$A$28,$AT$28,IF(AA35=$A$30,$AT$30,IF(AA35=$A$32,$AT$32)))))))</f>
        <v>0</v>
      </c>
      <c r="AK53" s="334"/>
      <c r="AL53" s="334"/>
    </row>
    <row r="54" spans="1:51" hidden="1" x14ac:dyDescent="0.2">
      <c r="B54" s="1">
        <v>30</v>
      </c>
      <c r="E54" s="334" t="b">
        <f>IF(A36=$A$20,$B$20,IF(A36=$A$22,$B$22,IF(A36=$A$24,$B$24,IF(A36=$A$26,$B$26,IF(A36=$A$28,$B$28,IF(A36=$A$30,$B$30,IF(A36=$A$32,1)))))))</f>
        <v>0</v>
      </c>
      <c r="F54" s="334"/>
      <c r="G54" s="334"/>
      <c r="H54" s="334"/>
      <c r="J54" s="334" t="b">
        <f t="shared" ref="J54:J66" si="4">IF(A36=$A$20,$AT$20,IF(A36=$A$22,$AT$22,IF(A36=$A$24,$AT$24,IF(A36=$A$26,$AT$26,IF(A36=$A$28,$AT$28,IF(A36=$A$30,$AT$30,IF(A36=$A$32,$AT$32)))))))</f>
        <v>0</v>
      </c>
      <c r="K54" s="334"/>
      <c r="L54" s="334"/>
      <c r="AB54" s="1">
        <v>30</v>
      </c>
      <c r="AE54" s="334" t="b">
        <f t="shared" ref="AE54:AE66" si="5">IF(AA36=$A$20,$B$20,IF(AA36=$A$22,$B$22,IF(AA36=$A$24,$B$24,IF(AA36=$A$26,$B$26,IF(AA36=$A$28,$B$28,IF(AA36=$A$30,$B$30,IF(AA36=$A$32,1)))))))</f>
        <v>0</v>
      </c>
      <c r="AF54" s="334"/>
      <c r="AG54" s="334"/>
      <c r="AH54" s="334"/>
      <c r="AJ54" s="334" t="b">
        <f t="shared" ref="AJ54:AJ66" si="6">IF(AA36=$A$20,$AT$20,IF(AA36=$A$22,$AT$22,IF(AA36=$A$24,$AT$24,IF(AA36=$A$26,$AT$26,IF(AA36=$A$28,$AT$28,IF(AA36=$A$30,$AT$30,IF(AA36=$A$32,$AT$32)))))))</f>
        <v>0</v>
      </c>
      <c r="AK54" s="334"/>
      <c r="AL54" s="334"/>
    </row>
    <row r="55" spans="1:51" hidden="1" x14ac:dyDescent="0.2">
      <c r="B55" s="1">
        <v>31</v>
      </c>
      <c r="E55" s="334" t="b">
        <f>IF(A37=$A$20,$B$20,IF(A37=$A$22,$B$22,IF(A37=$A$24,$B$24,IF(A37=$A$26,$B$26,IF(A37=$A$28,$B$28,IF(A37=$A$30,$B$30,IF(A37=$A$32,1)))))))</f>
        <v>0</v>
      </c>
      <c r="F55" s="334"/>
      <c r="G55" s="334"/>
      <c r="H55" s="334"/>
      <c r="J55" s="334" t="b">
        <f t="shared" si="4"/>
        <v>0</v>
      </c>
      <c r="K55" s="334"/>
      <c r="L55" s="334"/>
      <c r="AB55" s="1">
        <v>31</v>
      </c>
      <c r="AE55" s="334" t="b">
        <f t="shared" si="5"/>
        <v>0</v>
      </c>
      <c r="AF55" s="334"/>
      <c r="AG55" s="334"/>
      <c r="AH55" s="334"/>
      <c r="AJ55" s="334" t="b">
        <f t="shared" si="6"/>
        <v>0</v>
      </c>
      <c r="AK55" s="334"/>
      <c r="AL55" s="334"/>
    </row>
    <row r="56" spans="1:51" hidden="1" x14ac:dyDescent="0.2">
      <c r="B56" s="1">
        <v>32</v>
      </c>
      <c r="E56" s="334" t="b">
        <f t="shared" ref="E56:E66" si="7">IF(A38=$A$20,$B$20,IF(A38=$A$22,$B$22,IF(A38=$A$24,$B$24,IF(A38=$A$26,$B$26,IF(A38=$A$28,$B$28,IF(A38=$A$30,$B$30,IF(A38=$A$32,1)))))))</f>
        <v>0</v>
      </c>
      <c r="F56" s="334"/>
      <c r="G56" s="334"/>
      <c r="H56" s="334"/>
      <c r="J56" s="334" t="b">
        <f t="shared" si="4"/>
        <v>0</v>
      </c>
      <c r="K56" s="334"/>
      <c r="L56" s="334"/>
      <c r="AB56" s="1">
        <v>32</v>
      </c>
      <c r="AE56" s="334" t="b">
        <f t="shared" si="5"/>
        <v>0</v>
      </c>
      <c r="AF56" s="334"/>
      <c r="AG56" s="334"/>
      <c r="AH56" s="334"/>
      <c r="AJ56" s="334" t="b">
        <f t="shared" si="6"/>
        <v>0</v>
      </c>
      <c r="AK56" s="334"/>
      <c r="AL56" s="334"/>
    </row>
    <row r="57" spans="1:51" hidden="1" x14ac:dyDescent="0.2">
      <c r="B57" s="1">
        <v>33</v>
      </c>
      <c r="E57" s="334" t="b">
        <f t="shared" si="7"/>
        <v>0</v>
      </c>
      <c r="F57" s="334"/>
      <c r="G57" s="334"/>
      <c r="H57" s="334"/>
      <c r="J57" s="334" t="b">
        <f t="shared" si="4"/>
        <v>0</v>
      </c>
      <c r="K57" s="334"/>
      <c r="L57" s="334"/>
      <c r="AB57" s="1">
        <v>33</v>
      </c>
      <c r="AE57" s="334" t="b">
        <f t="shared" si="5"/>
        <v>0</v>
      </c>
      <c r="AF57" s="334"/>
      <c r="AG57" s="334"/>
      <c r="AH57" s="334"/>
      <c r="AJ57" s="334" t="b">
        <f t="shared" si="6"/>
        <v>0</v>
      </c>
      <c r="AK57" s="334"/>
      <c r="AL57" s="334"/>
    </row>
    <row r="58" spans="1:51" hidden="1" x14ac:dyDescent="0.2">
      <c r="B58" s="1">
        <v>34</v>
      </c>
      <c r="E58" s="334" t="b">
        <f t="shared" si="7"/>
        <v>0</v>
      </c>
      <c r="F58" s="334"/>
      <c r="G58" s="334"/>
      <c r="H58" s="334"/>
      <c r="J58" s="334" t="b">
        <f t="shared" si="4"/>
        <v>0</v>
      </c>
      <c r="K58" s="334"/>
      <c r="L58" s="334"/>
      <c r="AB58" s="1">
        <v>34</v>
      </c>
      <c r="AE58" s="334" t="b">
        <f t="shared" si="5"/>
        <v>0</v>
      </c>
      <c r="AF58" s="334"/>
      <c r="AG58" s="334"/>
      <c r="AH58" s="334"/>
      <c r="AJ58" s="334" t="b">
        <f t="shared" si="6"/>
        <v>0</v>
      </c>
      <c r="AK58" s="334"/>
      <c r="AL58" s="334"/>
    </row>
    <row r="59" spans="1:51" hidden="1" x14ac:dyDescent="0.2">
      <c r="B59" s="1">
        <v>35</v>
      </c>
      <c r="E59" s="334" t="b">
        <f t="shared" si="7"/>
        <v>0</v>
      </c>
      <c r="F59" s="334"/>
      <c r="G59" s="334"/>
      <c r="H59" s="334"/>
      <c r="J59" s="334" t="b">
        <f t="shared" si="4"/>
        <v>0</v>
      </c>
      <c r="K59" s="334"/>
      <c r="L59" s="334"/>
      <c r="AB59" s="1">
        <v>35</v>
      </c>
      <c r="AE59" s="334" t="b">
        <f t="shared" si="5"/>
        <v>0</v>
      </c>
      <c r="AF59" s="334"/>
      <c r="AG59" s="334"/>
      <c r="AH59" s="334"/>
      <c r="AJ59" s="334" t="b">
        <f t="shared" si="6"/>
        <v>0</v>
      </c>
      <c r="AK59" s="334"/>
      <c r="AL59" s="334"/>
    </row>
    <row r="60" spans="1:51" hidden="1" x14ac:dyDescent="0.2">
      <c r="B60" s="1">
        <v>36</v>
      </c>
      <c r="E60" s="334" t="b">
        <f t="shared" si="7"/>
        <v>0</v>
      </c>
      <c r="F60" s="334"/>
      <c r="G60" s="334"/>
      <c r="H60" s="334"/>
      <c r="J60" s="334" t="b">
        <f t="shared" si="4"/>
        <v>0</v>
      </c>
      <c r="K60" s="334"/>
      <c r="L60" s="334"/>
      <c r="AB60" s="1">
        <v>36</v>
      </c>
      <c r="AE60" s="334" t="b">
        <f t="shared" si="5"/>
        <v>0</v>
      </c>
      <c r="AF60" s="334"/>
      <c r="AG60" s="334"/>
      <c r="AH60" s="334"/>
      <c r="AJ60" s="334" t="b">
        <f t="shared" si="6"/>
        <v>0</v>
      </c>
      <c r="AK60" s="334"/>
      <c r="AL60" s="334"/>
    </row>
    <row r="61" spans="1:51" hidden="1" x14ac:dyDescent="0.2">
      <c r="B61" s="1">
        <v>37</v>
      </c>
      <c r="E61" s="334" t="b">
        <f t="shared" si="7"/>
        <v>0</v>
      </c>
      <c r="F61" s="334"/>
      <c r="G61" s="334"/>
      <c r="H61" s="334"/>
      <c r="J61" s="334" t="b">
        <f t="shared" si="4"/>
        <v>0</v>
      </c>
      <c r="K61" s="334"/>
      <c r="L61" s="334"/>
      <c r="AB61" s="1">
        <v>37</v>
      </c>
      <c r="AE61" s="334" t="b">
        <f t="shared" si="5"/>
        <v>0</v>
      </c>
      <c r="AF61" s="334"/>
      <c r="AG61" s="334"/>
      <c r="AH61" s="334"/>
      <c r="AJ61" s="334" t="b">
        <f t="shared" si="6"/>
        <v>0</v>
      </c>
      <c r="AK61" s="334"/>
      <c r="AL61" s="334"/>
    </row>
    <row r="62" spans="1:51" hidden="1" x14ac:dyDescent="0.2">
      <c r="B62" s="1">
        <v>38</v>
      </c>
      <c r="E62" s="334" t="b">
        <f t="shared" si="7"/>
        <v>0</v>
      </c>
      <c r="F62" s="334"/>
      <c r="G62" s="334"/>
      <c r="H62" s="334"/>
      <c r="J62" s="334" t="b">
        <f t="shared" si="4"/>
        <v>0</v>
      </c>
      <c r="K62" s="334"/>
      <c r="L62" s="334"/>
      <c r="AB62" s="1">
        <v>38</v>
      </c>
      <c r="AE62" s="334" t="b">
        <f t="shared" si="5"/>
        <v>0</v>
      </c>
      <c r="AF62" s="334"/>
      <c r="AG62" s="334"/>
      <c r="AH62" s="334"/>
      <c r="AJ62" s="334" t="b">
        <f t="shared" si="6"/>
        <v>0</v>
      </c>
      <c r="AK62" s="334"/>
      <c r="AL62" s="334"/>
    </row>
    <row r="63" spans="1:51" hidden="1" x14ac:dyDescent="0.2">
      <c r="B63" s="1">
        <v>39</v>
      </c>
      <c r="E63" s="334" t="b">
        <f t="shared" si="7"/>
        <v>0</v>
      </c>
      <c r="F63" s="334"/>
      <c r="G63" s="334"/>
      <c r="H63" s="334"/>
      <c r="J63" s="334" t="b">
        <f t="shared" si="4"/>
        <v>0</v>
      </c>
      <c r="K63" s="334"/>
      <c r="L63" s="334"/>
      <c r="AB63" s="1">
        <v>39</v>
      </c>
      <c r="AE63" s="334" t="b">
        <f t="shared" si="5"/>
        <v>0</v>
      </c>
      <c r="AF63" s="334"/>
      <c r="AG63" s="334"/>
      <c r="AH63" s="334"/>
      <c r="AJ63" s="334" t="b">
        <f t="shared" si="6"/>
        <v>0</v>
      </c>
      <c r="AK63" s="334"/>
      <c r="AL63" s="334"/>
    </row>
    <row r="64" spans="1:51" hidden="1" x14ac:dyDescent="0.2">
      <c r="B64" s="1">
        <v>40</v>
      </c>
      <c r="E64" s="334" t="b">
        <f t="shared" si="7"/>
        <v>0</v>
      </c>
      <c r="F64" s="334"/>
      <c r="G64" s="334"/>
      <c r="H64" s="334"/>
      <c r="J64" s="334" t="b">
        <f t="shared" si="4"/>
        <v>0</v>
      </c>
      <c r="K64" s="334"/>
      <c r="L64" s="334"/>
      <c r="AB64" s="1">
        <v>40</v>
      </c>
      <c r="AE64" s="334" t="b">
        <f t="shared" si="5"/>
        <v>0</v>
      </c>
      <c r="AF64" s="334"/>
      <c r="AG64" s="334"/>
      <c r="AH64" s="334"/>
      <c r="AJ64" s="334" t="b">
        <f t="shared" si="6"/>
        <v>0</v>
      </c>
      <c r="AK64" s="334"/>
      <c r="AL64" s="334"/>
    </row>
    <row r="65" spans="2:38" hidden="1" x14ac:dyDescent="0.2">
      <c r="B65" s="1">
        <v>41</v>
      </c>
      <c r="E65" s="334" t="b">
        <f t="shared" si="7"/>
        <v>0</v>
      </c>
      <c r="F65" s="334"/>
      <c r="G65" s="334"/>
      <c r="H65" s="334"/>
      <c r="J65" s="334" t="b">
        <f t="shared" si="4"/>
        <v>0</v>
      </c>
      <c r="K65" s="334"/>
      <c r="L65" s="334"/>
      <c r="AB65" s="1">
        <v>41</v>
      </c>
      <c r="AE65" s="334" t="b">
        <f t="shared" si="5"/>
        <v>0</v>
      </c>
      <c r="AF65" s="334"/>
      <c r="AG65" s="334"/>
      <c r="AH65" s="334"/>
      <c r="AJ65" s="334" t="b">
        <f t="shared" si="6"/>
        <v>0</v>
      </c>
      <c r="AK65" s="334"/>
      <c r="AL65" s="334"/>
    </row>
    <row r="66" spans="2:38" hidden="1" x14ac:dyDescent="0.2">
      <c r="B66" s="1">
        <v>42</v>
      </c>
      <c r="E66" s="334" t="b">
        <f t="shared" si="7"/>
        <v>0</v>
      </c>
      <c r="F66" s="334"/>
      <c r="G66" s="334"/>
      <c r="H66" s="334"/>
      <c r="J66" s="334" t="b">
        <f t="shared" si="4"/>
        <v>0</v>
      </c>
      <c r="K66" s="334"/>
      <c r="L66" s="334"/>
      <c r="AB66" s="1">
        <v>42</v>
      </c>
      <c r="AE66" s="334" t="b">
        <f t="shared" si="5"/>
        <v>0</v>
      </c>
      <c r="AF66" s="334"/>
      <c r="AG66" s="334"/>
      <c r="AH66" s="334"/>
      <c r="AJ66" s="334" t="b">
        <f t="shared" si="6"/>
        <v>0</v>
      </c>
      <c r="AK66" s="334"/>
      <c r="AL66" s="334"/>
    </row>
  </sheetData>
  <mergeCells count="401">
    <mergeCell ref="AH46:AL46"/>
    <mergeCell ref="AH47:AL47"/>
    <mergeCell ref="AH48:AL48"/>
    <mergeCell ref="AU17:AY17"/>
    <mergeCell ref="AH34:AL34"/>
    <mergeCell ref="AH35:AL35"/>
    <mergeCell ref="AH36:AL36"/>
    <mergeCell ref="AH37:AL37"/>
    <mergeCell ref="AH38:AL38"/>
    <mergeCell ref="AH39:AL39"/>
    <mergeCell ref="AH40:AL40"/>
    <mergeCell ref="AM35:AO35"/>
    <mergeCell ref="AO22:AS23"/>
    <mergeCell ref="AM46:AO46"/>
    <mergeCell ref="AP46:AR46"/>
    <mergeCell ref="AM41:AO41"/>
    <mergeCell ref="AS40:AU40"/>
    <mergeCell ref="AS44:AU44"/>
    <mergeCell ref="AS43:AU43"/>
    <mergeCell ref="B22:D23"/>
    <mergeCell ref="H24:O25"/>
    <mergeCell ref="AV10:AY10"/>
    <mergeCell ref="AE36:AG36"/>
    <mergeCell ref="A15:B15"/>
    <mergeCell ref="C15:K15"/>
    <mergeCell ref="A10:K10"/>
    <mergeCell ref="AC12:AK12"/>
    <mergeCell ref="X10:AB10"/>
    <mergeCell ref="AB11:AK11"/>
    <mergeCell ref="C16:K16"/>
    <mergeCell ref="P22:AN23"/>
    <mergeCell ref="A20:A21"/>
    <mergeCell ref="X11:AA11"/>
    <mergeCell ref="X12:AB12"/>
    <mergeCell ref="AC10:AK10"/>
    <mergeCell ref="A12:K12"/>
    <mergeCell ref="L14:M14"/>
    <mergeCell ref="L15:M15"/>
    <mergeCell ref="L12:M12"/>
    <mergeCell ref="A14:K14"/>
    <mergeCell ref="AO19:AS19"/>
    <mergeCell ref="AT19:AY19"/>
    <mergeCell ref="L17:N18"/>
    <mergeCell ref="AC45:AD45"/>
    <mergeCell ref="P43:R43"/>
    <mergeCell ref="P37:R37"/>
    <mergeCell ref="P38:R38"/>
    <mergeCell ref="P30:AN31"/>
    <mergeCell ref="P24:AN25"/>
    <mergeCell ref="P26:AN27"/>
    <mergeCell ref="P20:AN21"/>
    <mergeCell ref="S34:U34"/>
    <mergeCell ref="AC36:AD36"/>
    <mergeCell ref="P39:R39"/>
    <mergeCell ref="AE35:AG35"/>
    <mergeCell ref="S35:U35"/>
    <mergeCell ref="AH41:AL41"/>
    <mergeCell ref="AH42:AL42"/>
    <mergeCell ref="AH43:AL43"/>
    <mergeCell ref="AH44:AL44"/>
    <mergeCell ref="AH45:AL45"/>
    <mergeCell ref="AC47:AD47"/>
    <mergeCell ref="E56:H56"/>
    <mergeCell ref="E55:H55"/>
    <mergeCell ref="AJ53:AL53"/>
    <mergeCell ref="AV49:AY49"/>
    <mergeCell ref="AH50:AM50"/>
    <mergeCell ref="A49:AK49"/>
    <mergeCell ref="AB50:AG50"/>
    <mergeCell ref="AN50:AR50"/>
    <mergeCell ref="E53:H53"/>
    <mergeCell ref="S48:U48"/>
    <mergeCell ref="V48:Y48"/>
    <mergeCell ref="AC48:AD48"/>
    <mergeCell ref="AE48:AG48"/>
    <mergeCell ref="C47:D47"/>
    <mergeCell ref="E47:G47"/>
    <mergeCell ref="H47:I47"/>
    <mergeCell ref="C48:D48"/>
    <mergeCell ref="P48:R48"/>
    <mergeCell ref="P46:R46"/>
    <mergeCell ref="J54:L54"/>
    <mergeCell ref="M48:O48"/>
    <mergeCell ref="J47:L47"/>
    <mergeCell ref="M47:O47"/>
    <mergeCell ref="P47:R47"/>
    <mergeCell ref="H46:I46"/>
    <mergeCell ref="C46:D46"/>
    <mergeCell ref="E48:G48"/>
    <mergeCell ref="H48:I48"/>
    <mergeCell ref="J48:L48"/>
    <mergeCell ref="E54:H54"/>
    <mergeCell ref="J53:L53"/>
    <mergeCell ref="E66:H66"/>
    <mergeCell ref="E61:H61"/>
    <mergeCell ref="E57:H57"/>
    <mergeCell ref="E58:H58"/>
    <mergeCell ref="E59:H59"/>
    <mergeCell ref="E60:H60"/>
    <mergeCell ref="E62:H62"/>
    <mergeCell ref="E63:H63"/>
    <mergeCell ref="E64:H64"/>
    <mergeCell ref="E65:H65"/>
    <mergeCell ref="J66:L66"/>
    <mergeCell ref="AJ54:AL54"/>
    <mergeCell ref="AJ55:AL55"/>
    <mergeCell ref="AJ56:AL56"/>
    <mergeCell ref="AJ57:AL57"/>
    <mergeCell ref="AJ65:AL65"/>
    <mergeCell ref="AE62:AH62"/>
    <mergeCell ref="J63:L63"/>
    <mergeCell ref="J64:L64"/>
    <mergeCell ref="AE63:AH63"/>
    <mergeCell ref="AE65:AH65"/>
    <mergeCell ref="J65:L65"/>
    <mergeCell ref="J55:L55"/>
    <mergeCell ref="J56:L56"/>
    <mergeCell ref="J57:L57"/>
    <mergeCell ref="J58:L58"/>
    <mergeCell ref="J59:L59"/>
    <mergeCell ref="J60:L60"/>
    <mergeCell ref="J61:L61"/>
    <mergeCell ref="J62:L62"/>
    <mergeCell ref="AE54:AH54"/>
    <mergeCell ref="AE55:AH55"/>
    <mergeCell ref="AE56:AH56"/>
    <mergeCell ref="AE57:AH57"/>
    <mergeCell ref="AJ58:AL58"/>
    <mergeCell ref="AJ59:AL59"/>
    <mergeCell ref="AJ60:AL60"/>
    <mergeCell ref="AJ61:AL61"/>
    <mergeCell ref="AJ66:AL66"/>
    <mergeCell ref="AE66:AH66"/>
    <mergeCell ref="AE64:AH64"/>
    <mergeCell ref="S36:U36"/>
    <mergeCell ref="AJ62:AL62"/>
    <mergeCell ref="AJ63:AL63"/>
    <mergeCell ref="AJ64:AL64"/>
    <mergeCell ref="V36:Y36"/>
    <mergeCell ref="AC37:AD37"/>
    <mergeCell ref="V38:Y38"/>
    <mergeCell ref="AE40:AG40"/>
    <mergeCell ref="V37:Y37"/>
    <mergeCell ref="V40:Y40"/>
    <mergeCell ref="S42:U42"/>
    <mergeCell ref="AE58:AH58"/>
    <mergeCell ref="AE59:AH59"/>
    <mergeCell ref="AE60:AH60"/>
    <mergeCell ref="AE61:AH61"/>
    <mergeCell ref="AE53:AH53"/>
    <mergeCell ref="AC46:AD46"/>
    <mergeCell ref="H22:O23"/>
    <mergeCell ref="B24:D25"/>
    <mergeCell ref="E24:G25"/>
    <mergeCell ref="E22:G23"/>
    <mergeCell ref="B19:D19"/>
    <mergeCell ref="D17:H17"/>
    <mergeCell ref="H19:O19"/>
    <mergeCell ref="O17:AT18"/>
    <mergeCell ref="AS45:AU45"/>
    <mergeCell ref="AP44:AR44"/>
    <mergeCell ref="AP45:AR45"/>
    <mergeCell ref="AM43:AO43"/>
    <mergeCell ref="AO20:AS21"/>
    <mergeCell ref="AM44:AO44"/>
    <mergeCell ref="AM45:AO45"/>
    <mergeCell ref="AT32:AY32"/>
    <mergeCell ref="AO30:AS31"/>
    <mergeCell ref="AE32:AS32"/>
    <mergeCell ref="AV45:AY45"/>
    <mergeCell ref="AP38:AR38"/>
    <mergeCell ref="AE38:AG38"/>
    <mergeCell ref="P28:AN29"/>
    <mergeCell ref="P32:AD32"/>
    <mergeCell ref="AV44:AY44"/>
    <mergeCell ref="AE34:AG34"/>
    <mergeCell ref="M34:O34"/>
    <mergeCell ref="M35:O35"/>
    <mergeCell ref="AC34:AD34"/>
    <mergeCell ref="AV34:AY34"/>
    <mergeCell ref="AV35:AY35"/>
    <mergeCell ref="AP34:AR34"/>
    <mergeCell ref="AS34:AU34"/>
    <mergeCell ref="AM39:AO39"/>
    <mergeCell ref="AM38:AO38"/>
    <mergeCell ref="AS38:AU38"/>
    <mergeCell ref="AS39:AU39"/>
    <mergeCell ref="AP39:AR39"/>
    <mergeCell ref="V39:Y39"/>
    <mergeCell ref="M36:O36"/>
    <mergeCell ref="P35:R35"/>
    <mergeCell ref="S39:U39"/>
    <mergeCell ref="P36:R36"/>
    <mergeCell ref="P44:R44"/>
    <mergeCell ref="AC35:AD35"/>
    <mergeCell ref="V42:Y42"/>
    <mergeCell ref="AS37:AU37"/>
    <mergeCell ref="AT30:AY31"/>
    <mergeCell ref="AP37:AR37"/>
    <mergeCell ref="AM37:AO37"/>
    <mergeCell ref="AT33:AY33"/>
    <mergeCell ref="AV36:AY36"/>
    <mergeCell ref="AE37:AG37"/>
    <mergeCell ref="AV42:AY42"/>
    <mergeCell ref="AV37:AY37"/>
    <mergeCell ref="AV38:AY38"/>
    <mergeCell ref="AV40:AY40"/>
    <mergeCell ref="AV41:AY41"/>
    <mergeCell ref="AV39:AY39"/>
    <mergeCell ref="AL33:AS33"/>
    <mergeCell ref="P33:AK33"/>
    <mergeCell ref="S37:U37"/>
    <mergeCell ref="S38:U38"/>
    <mergeCell ref="V35:Y35"/>
    <mergeCell ref="P34:R34"/>
    <mergeCell ref="V34:Y34"/>
    <mergeCell ref="AC44:AD44"/>
    <mergeCell ref="AE45:AG45"/>
    <mergeCell ref="AV43:AY43"/>
    <mergeCell ref="AO28:AS29"/>
    <mergeCell ref="AO26:AS27"/>
    <mergeCell ref="H20:O21"/>
    <mergeCell ref="P19:AN19"/>
    <mergeCell ref="AM36:AO36"/>
    <mergeCell ref="AP36:AR36"/>
    <mergeCell ref="AM34:AO34"/>
    <mergeCell ref="AS36:AU36"/>
    <mergeCell ref="H36:I36"/>
    <mergeCell ref="J36:L36"/>
    <mergeCell ref="H34:I34"/>
    <mergeCell ref="H35:I35"/>
    <mergeCell ref="AS35:AU35"/>
    <mergeCell ref="AP35:AR35"/>
    <mergeCell ref="AT20:AY21"/>
    <mergeCell ref="AT22:AY23"/>
    <mergeCell ref="AT24:AY25"/>
    <mergeCell ref="AT26:AY27"/>
    <mergeCell ref="AT28:AY29"/>
    <mergeCell ref="AO24:AS25"/>
    <mergeCell ref="A33:O33"/>
    <mergeCell ref="AS42:AU42"/>
    <mergeCell ref="AE39:AG39"/>
    <mergeCell ref="AP42:AR42"/>
    <mergeCell ref="AM42:AO42"/>
    <mergeCell ref="AP40:AR40"/>
    <mergeCell ref="AM40:AO40"/>
    <mergeCell ref="AP41:AR41"/>
    <mergeCell ref="AS41:AU41"/>
    <mergeCell ref="AE43:AG43"/>
    <mergeCell ref="AP43:AR43"/>
    <mergeCell ref="AV47:AY47"/>
    <mergeCell ref="AV48:AY48"/>
    <mergeCell ref="AS48:AU48"/>
    <mergeCell ref="AM48:AO48"/>
    <mergeCell ref="AP48:AR48"/>
    <mergeCell ref="AM47:AO47"/>
    <mergeCell ref="AP47:AR47"/>
    <mergeCell ref="AS47:AU47"/>
    <mergeCell ref="M43:O43"/>
    <mergeCell ref="P45:R45"/>
    <mergeCell ref="M46:O46"/>
    <mergeCell ref="AC43:AD43"/>
    <mergeCell ref="S43:U43"/>
    <mergeCell ref="AE46:AG46"/>
    <mergeCell ref="AE44:AG44"/>
    <mergeCell ref="AV46:AY46"/>
    <mergeCell ref="V43:Y43"/>
    <mergeCell ref="S44:U44"/>
    <mergeCell ref="S45:U45"/>
    <mergeCell ref="S46:U46"/>
    <mergeCell ref="V45:Y45"/>
    <mergeCell ref="V46:Y46"/>
    <mergeCell ref="V44:Y44"/>
    <mergeCell ref="AS46:AU46"/>
    <mergeCell ref="AE47:AG47"/>
    <mergeCell ref="W50:AA50"/>
    <mergeCell ref="H37:I37"/>
    <mergeCell ref="J37:L37"/>
    <mergeCell ref="M37:O37"/>
    <mergeCell ref="H38:I38"/>
    <mergeCell ref="J38:L38"/>
    <mergeCell ref="H44:I44"/>
    <mergeCell ref="J44:L44"/>
    <mergeCell ref="V47:Y47"/>
    <mergeCell ref="H45:I45"/>
    <mergeCell ref="J45:L45"/>
    <mergeCell ref="M45:O45"/>
    <mergeCell ref="S47:U47"/>
    <mergeCell ref="M44:O44"/>
    <mergeCell ref="AC41:AD41"/>
    <mergeCell ref="S41:U41"/>
    <mergeCell ref="H43:I43"/>
    <mergeCell ref="J43:L43"/>
    <mergeCell ref="AE41:AG41"/>
    <mergeCell ref="AE42:AG42"/>
    <mergeCell ref="J46:L46"/>
    <mergeCell ref="M42:O42"/>
    <mergeCell ref="P42:R42"/>
    <mergeCell ref="AC38:AD38"/>
    <mergeCell ref="AC42:AD42"/>
    <mergeCell ref="M41:O41"/>
    <mergeCell ref="M38:O38"/>
    <mergeCell ref="M40:O40"/>
    <mergeCell ref="J41:L41"/>
    <mergeCell ref="P41:R41"/>
    <mergeCell ref="H42:I42"/>
    <mergeCell ref="H41:I41"/>
    <mergeCell ref="M39:O39"/>
    <mergeCell ref="AC40:AD40"/>
    <mergeCell ref="AC39:AD39"/>
    <mergeCell ref="P40:R40"/>
    <mergeCell ref="J42:L42"/>
    <mergeCell ref="V41:Y41"/>
    <mergeCell ref="J40:L40"/>
    <mergeCell ref="H40:I40"/>
    <mergeCell ref="H39:I39"/>
    <mergeCell ref="J39:L39"/>
    <mergeCell ref="S40:U40"/>
    <mergeCell ref="E44:G44"/>
    <mergeCell ref="E45:G45"/>
    <mergeCell ref="E46:G46"/>
    <mergeCell ref="C44:D44"/>
    <mergeCell ref="C45:D45"/>
    <mergeCell ref="E42:G42"/>
    <mergeCell ref="C42:D42"/>
    <mergeCell ref="C40:D40"/>
    <mergeCell ref="C39:D39"/>
    <mergeCell ref="C36:D36"/>
    <mergeCell ref="C37:D37"/>
    <mergeCell ref="E43:G43"/>
    <mergeCell ref="C43:D43"/>
    <mergeCell ref="C38:D38"/>
    <mergeCell ref="E38:G38"/>
    <mergeCell ref="E39:G39"/>
    <mergeCell ref="E40:G40"/>
    <mergeCell ref="E41:G41"/>
    <mergeCell ref="C41:D41"/>
    <mergeCell ref="E37:G37"/>
    <mergeCell ref="E36:G36"/>
    <mergeCell ref="B28:D29"/>
    <mergeCell ref="E28:G29"/>
    <mergeCell ref="C34:D34"/>
    <mergeCell ref="B32:O32"/>
    <mergeCell ref="E34:G34"/>
    <mergeCell ref="J34:L34"/>
    <mergeCell ref="C35:D35"/>
    <mergeCell ref="A30:A31"/>
    <mergeCell ref="B30:D31"/>
    <mergeCell ref="E30:G31"/>
    <mergeCell ref="A28:A29"/>
    <mergeCell ref="H30:O31"/>
    <mergeCell ref="E35:G35"/>
    <mergeCell ref="J35:L35"/>
    <mergeCell ref="H28:O29"/>
    <mergeCell ref="B26:D27"/>
    <mergeCell ref="A26:A27"/>
    <mergeCell ref="H26:O27"/>
    <mergeCell ref="B4:F4"/>
    <mergeCell ref="G4:L4"/>
    <mergeCell ref="N4:R4"/>
    <mergeCell ref="T4:X4"/>
    <mergeCell ref="Z1:AK4"/>
    <mergeCell ref="G2:L2"/>
    <mergeCell ref="T2:X2"/>
    <mergeCell ref="E20:G21"/>
    <mergeCell ref="N15:W15"/>
    <mergeCell ref="E19:G19"/>
    <mergeCell ref="E26:G27"/>
    <mergeCell ref="I17:K17"/>
    <mergeCell ref="L9:W9"/>
    <mergeCell ref="N11:W11"/>
    <mergeCell ref="N10:W10"/>
    <mergeCell ref="L11:M11"/>
    <mergeCell ref="L16:M16"/>
    <mergeCell ref="N14:W14"/>
    <mergeCell ref="B20:D21"/>
    <mergeCell ref="A22:A23"/>
    <mergeCell ref="A24:A25"/>
    <mergeCell ref="AL8:AY8"/>
    <mergeCell ref="AO6:AY7"/>
    <mergeCell ref="W6:AK6"/>
    <mergeCell ref="AL6:AN7"/>
    <mergeCell ref="AI8:AK8"/>
    <mergeCell ref="A7:AH7"/>
    <mergeCell ref="L8:X8"/>
    <mergeCell ref="A16:B16"/>
    <mergeCell ref="A9:K9"/>
    <mergeCell ref="X9:AK9"/>
    <mergeCell ref="A8:K8"/>
    <mergeCell ref="L10:M10"/>
    <mergeCell ref="A11:K11"/>
    <mergeCell ref="A13:K13"/>
    <mergeCell ref="N16:W16"/>
    <mergeCell ref="L13:W13"/>
    <mergeCell ref="N12:W12"/>
    <mergeCell ref="AL9:AO9"/>
    <mergeCell ref="AQ9:AT9"/>
    <mergeCell ref="AQ10:AT10"/>
    <mergeCell ref="AL15:AR15"/>
    <mergeCell ref="AL10:AO10"/>
    <mergeCell ref="AS15:AY15"/>
  </mergeCells>
  <phoneticPr fontId="14" type="noConversion"/>
  <dataValidations xWindow="39" yWindow="496" count="47">
    <dataValidation allowBlank="1" showInputMessage="1" showErrorMessage="1" promptTitle="LINE# is needed to fill out the " prompt="Acct Dist below. There are 6 lines TOT.  Use an attached list if-ONLY IF &gt; 6:_x000a__x000a_#  Qty   Description   Est Unit$     _x000a_1    1    attached list   56,768.99   _x000a__x000a_See &quot;SAMPLE with LIST&quot;, and &quot;Attached List&quot; tabs in bottom left of the Excel Screen for examples." sqref="A19" xr:uid="{00000000-0002-0000-0000-000000000000}"/>
    <dataValidation allowBlank="1" showInputMessage="1" showErrorMessage="1" promptTitle="QUANTITY - Do NOT leave blank" prompt="WHEN ORDERING GOODS:  Enter the number of each unit that is needed.  Remember, Quantity times Est Unit $ will equal the Est Total Line $ (last column)._x000a__x000a_OTHERWISE: Always enter 1 as the qty when ordering services or whenever qty is not applicable." sqref="B19:D19" xr:uid="{00000000-0002-0000-0000-000001000000}"/>
    <dataValidation allowBlank="1" showInputMessage="1" showErrorMessage="1" promptTitle="UNIT OF MEASURE" prompt="If applicable, enter the unit description which corresponds to the quantity you want to order.  EXAMPLES:_x000a_QTY  UNIT  _x000a_12     cs/24_x000a_100   lbs_x000a_10     pk/8_x000a_8       doz_x000a_200   ea_x000a_" sqref="E19:G19" xr:uid="{00000000-0002-0000-0000-000002000000}"/>
    <dataValidation allowBlank="1" showInputMessage="1" showErrorMessage="1" promptTitle="CATALOG, MODEL OR PART NUMBER" prompt="WHEN ORDERING GOODS:  Enter the vendor's catalog number, model number or part number here.  This is an important, unique identifier and should not be left blank.  A correct number will help ensure you receive the correct item." sqref="H19:O19" xr:uid="{00000000-0002-0000-0000-000003000000}"/>
    <dataValidation allowBlank="1" showInputMessage="1" showErrorMessage="1" promptTitle="UNIT PRICE - Do NOT leave blank!" prompt="Enter an Est Unit Price in this column.  QTY times this price will equal the Est Total Line $.  _x000a__x000a_NEVER LEAVE UNIT $ OR THE QTY BLANK!  Enter a value for both Qty and Est Unit$ for each line item._x000a__x000a_" sqref="AO19:AS19" xr:uid="{00000000-0002-0000-0000-000004000000}"/>
    <dataValidation allowBlank="1" showInputMessage="1" showErrorMessage="1" promptTitle="LINE TOTAL -CALCULATED BY EXCEL" prompt="Do not attempt to enter data into this column.  Make sure you have entered a Qty and Est Unit $ for each line item, so this field can be calculated correctly." sqref="AT19:AY19" xr:uid="{00000000-0002-0000-0000-000005000000}"/>
    <dataValidation allowBlank="1" showInputMessage="1" showErrorMessage="1" promptTitle="VENDOR'S PHONE NUMBER" prompt="Always provide a current accurate phone number if you want the order called in.  Also note, in the &quot;Note to Buyer&quot; section:  &quot;Call order in - item needed by [date]&quot;.  _x000a__x000a_Order will not be called in unless Req is so marked._x000a_" sqref="A15" xr:uid="{00000000-0002-0000-0000-000006000000}"/>
    <dataValidation allowBlank="1" showInputMessage="1" showErrorMessage="1" promptTitle="WANT YOUR ORDER FAXED?" prompt="Always provide an accurate, current fax number if you want your order faxed to the vendor.  Note in the &quot;Note to Buyer&quot; section:   &quot;Please fax order in.  Item needed by [date].&quot;  _x000a__x000a_Order will not be faxed in unless the Req is so marked." sqref="A16" xr:uid="{00000000-0002-0000-0000-000007000000}"/>
    <dataValidation allowBlank="1" showInputMessage="1" showErrorMessage="1" promptTitle="LIST YOUR PREFERRED VENDOR HERE" prompt="Order will be mailed to the vendor unless a call-in or fax-in is requested in the &quot;Note to Buyer&quot; section.  NOTE: Vendor may be changed if the exact item is available for a lesser price elsewhere.  Orders over $25,000 must be bid." sqref="A8:K8" xr:uid="{00000000-0002-0000-0000-000008000000}"/>
    <dataValidation type="custom" errorStyle="warning" allowBlank="1" showInputMessage="1" showErrorMessage="1" errorTitle="THERE IS INFORMATION MISSING " error="Information is missing in the header section, above.  Check the yellow cell below for location.  Header must be complete before proceeding with item entry." sqref="P20:AN31" xr:uid="{00000000-0002-0000-0000-000009000000}">
      <formula1>$B$32=""</formula1>
    </dataValidation>
    <dataValidation allowBlank="1" showInputMessage="1" showErrorMessage="1" promptTitle="EXPECT AN ADDITIONAL CHARGE? " prompt="If you expect an additional charge for shipping, show your $ estimate here.  _x000a_NOTE:  Estimated Shipping is LINE 7.  It must also be listed below with an account # distribution for LINE 7." sqref="AE32:AS32" xr:uid="{00000000-0002-0000-0000-00000A000000}"/>
    <dataValidation type="custom" showInputMessage="1" showErrorMessage="1" errorTitle="LINE # MUST BE ENTERED FIRST" error="A line # (column 1) must be entered FIRST for each account row- EXAMPLE_x000a_#    Acct #         %       $ amt_x000a_1   00-23-000   25%    40.00_x000a_1   22-33-111   25%    40.00_x000a_1   01-21-000   50%    80.00_x000a_2   00-23-000  100%  456.32_x000a_" sqref="P35:R48 AP39:AP48 AP35:AR38" xr:uid="{00000000-0002-0000-0000-00000B000000}">
      <formula1>A35&gt;0</formula1>
    </dataValidation>
    <dataValidation allowBlank="1" showInputMessage="1" showErrorMessage="1" promptTitle="DO NOT ENTER" prompt="$ amount to be charged per account (per line) is calculated by Excel.  The % you entered is used to calculate the $ amount charged per account (per line)." sqref="V34:Y34 AV34:AY34" xr:uid="{00000000-0002-0000-0000-00000C000000}"/>
    <dataValidation allowBlank="1" showInputMessage="1" showErrorMessage="1" promptTitle="REQUIRED. Acct Distribution " prompt="must be entered separately for EACH Line # used.  Finish Line Item #1 before moving to 2. For an example click the gray SAMPLE REQ tab at bottom-left of the Excel Screen. _x000a_NOTE:  If you used an attached list, you have only ONLY ONE Line Item to distibute." sqref="A34 AA34" xr:uid="{00000000-0002-0000-0000-00000D000000}"/>
    <dataValidation allowBlank="1" showInputMessage="1" showErrorMessage="1" promptTitle="DO NOT ENTER" prompt="This column is calculated by Excel.  Numbers represent the quantity  being charged to the corresponding Account_x000a__x000a_qty= (% charged to the Acct)*(Total Qty entered for Line X)" sqref="S34:U34 AS34:AU34" xr:uid="{00000000-0002-0000-0000-00000E000000}"/>
    <dataValidation allowBlank="1" showInputMessage="1" showErrorMessage="1" promptTitle="YOUR NAME HERE" prompt="Enter your name -i.e., the name of the person typing up this Req._x000a__x000a_NOTE:  Questions about the information on this form will be directed to the Preparer." sqref="L9:W9" xr:uid="{00000000-0002-0000-0000-000012000000}"/>
    <dataValidation allowBlank="1" showInputMessage="1" showErrorMessage="1" promptTitle="ENTER THE END-USER'S NAME HERE" prompt="Enter the name of the person who is requesting the items or services being purchased._x000a__x000a_NOTE:  Notification of PO issue will be emailed to the Requestor. " sqref="L13:W13" xr:uid="{00000000-0002-0000-0000-000013000000}"/>
    <dataValidation allowBlank="1" showInputMessage="1" showErrorMessage="1" promptTitle="SHIP-TO" prompt="Where should the item ship-to?  Enter the delivery address here." sqref="X9:AK9" xr:uid="{00000000-0002-0000-0000-000014000000}"/>
    <dataValidation allowBlank="1" showInputMessage="1" showErrorMessage="1" promptTitle="Enter the % to be charged for " prompt="each acct you list. List all accts ( tot=100%) for Line 1 before moving to 2, then all for 2 before moving to 3, etc.  To see an example, click on the gray Sample Req tab at the bottom left of the Excel screen. For help with %s, click the &quot;$ TO %&quot;  tab." sqref="P34:R34 AP34:AR34" xr:uid="{00000000-0002-0000-0000-000016000000}"/>
    <dataValidation type="whole" allowBlank="1" showInputMessage="1" showErrorMessage="1" errorTitle="ENTER A LINE NUMBER HERE" error="Line numbers are whole numbers between 1 and 7, inclusive.  They should correspond to the Line #'s used in the body of the Req." sqref="A35:A48 AA35:AA48" xr:uid="{00000000-0002-0000-0000-000017000000}">
      <formula1>1</formula1>
      <formula2>7</formula2>
    </dataValidation>
    <dataValidation allowBlank="1" showInputMessage="1" showErrorMessage="1" promptTitle="ACCOUNT DISTRIBUTION SECTION" prompt="Show acct distribution PER LINE.  For instructions per column, click on the red-bordered boxes. To see a Sample Req, click the grey SAMPLE tab at the bottom left of the Excel screen. For help calculating percents, click the &quot;$ or qty TO % CONVERTER&quot; tab." sqref="A33:O33" xr:uid="{00000000-0002-0000-0000-000018000000}"/>
    <dataValidation allowBlank="1" showInputMessage="1" showErrorMessage="1" promptTitle="MUST BE SHOWN PER LINE ITEM" prompt="Accounting Distribution must be shown per line item.  Cut and paste for repeating lines or combinations as needed.  NOTE:  Line number must be shown for each account listed._x000a__x000a_See the SAMPLE REQ (tab at bottom left of Excel screen) for an example." sqref="P33:AK33" xr:uid="{00000000-0002-0000-0000-000019000000}"/>
    <dataValidation type="custom" showInputMessage="1" showErrorMessage="1" errorTitle="QTY MUST BE ENTERED" error="There is no Qty entered for this line.  Hit the CANCEL button below to return to the form.  Excel uses the Qty times this Unit $ to calculate the Tot Line $.  QTY IS REQUIRED.  Click on &quot;Qty&quot; box for further information." sqref="AO20:AS31" xr:uid="{00000000-0002-0000-0000-00001A000000}">
      <formula1>B20&gt;0</formula1>
    </dataValidation>
    <dataValidation allowBlank="1" showInputMessage="1" showErrorMessage="1" promptTitle="ENTER A COMPLETE DESCRIPTION" prompt="Describe the item and features needed to completely identify the item or service.  EXAMPLES:_x000a__x000a_Safety Cabinet, 2 door, red, 6'x3'x2'_x000a_OR_x000a_PR Consultants - Dept Recruiting Campaign -1/1/03-3/31/03_x000a_                             " sqref="P19:AN19" xr:uid="{00000000-0002-0000-0000-00001B000000}"/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T2:X2" xr:uid="{00000000-0002-0000-0000-00001C000000}">
      <formula1>0</formula1>
      <formula2>0.999305555555556</formula2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G2:L2" xr:uid="{00000000-0002-0000-0000-00001D000000}">
      <formula1>10000</formula1>
      <formula2>50000</formula2>
    </dataValidation>
    <dataValidation allowBlank="1" showInputMessage="1" showErrorMessage="1" promptTitle="FORM IS AUTO-NUMBERED" prompt="Form number consists of the first org number you list in the Acct Distribution below (make sure you use the first line!) and  the Date (day, month, year) &amp; Time you have entered above._x000a__x000a_Do not attempt to enter a form #." sqref="AL6" xr:uid="{00000000-0002-0000-0000-00001E000000}"/>
    <dataValidation type="textLength" allowBlank="1" showInputMessage="1" showErrorMessage="1" promptTitle="TASK" prompt="Enter your numeric, two to five (2-5) digit Task _x000a_here." sqref="AC35:AC48" xr:uid="{C93A8FE7-F9FF-4F42-A430-39F78CB028BF}">
      <formula1>2</formula1>
      <formula2>5</formula2>
    </dataValidation>
    <dataValidation type="whole" errorStyle="information" operator="equal" allowBlank="1" showInputMessage="1" showErrorMessage="1" errorTitle="ENTITY MUST BE 2 DIGITS LONG" error="Your entry was not 2 digits._x000a__x000a_Hit the OK button below to return to the form and revise." promptTitle="ENTITY" prompt="Enter you numeric, two (2) digit Entity number here." sqref="B34" xr:uid="{2D8A0175-9965-4A9F-A7AC-9F8EE58DBEDF}">
      <formula1>2</formula1>
    </dataValidation>
    <dataValidation allowBlank="1" showInputMessage="1" showErrorMessage="1" promptTitle="SOURCE" prompt="Enter your numeric, six (6) digit Source number here." sqref="C34:D34" xr:uid="{9463E472-CBD0-46E2-80D3-F93412366ABA}"/>
    <dataValidation allowBlank="1" showInputMessage="1" showErrorMessage="1" promptTitle="ORG" prompt="Enter your numeric, six (6) digit Org number here." sqref="E34:G34" xr:uid="{A208A60B-A763-4750-8C3E-658EA17E9154}"/>
    <dataValidation allowBlank="1" showInputMessage="1" showErrorMessage="1" promptTitle="Activity" prompt="Enter your numeric, four (4) digit Activity number here." sqref="H34:I34" xr:uid="{CADCF594-D737-46B5-A50E-0250D378F405}"/>
    <dataValidation allowBlank="1" showInputMessage="1" showErrorMessage="1" promptTitle="FUNCTION" prompt="Enter your numeric, two (2) digit Funtion number here" sqref="J34:L34" xr:uid="{530D4907-61F6-4049-868E-999F48B8FEF3}"/>
    <dataValidation allowBlank="1" showInputMessage="1" showErrorMessage="1" promptTitle="OBJECT" prompt="Enter your numeric, six (6) digit Object number here.  " sqref="M34:O34" xr:uid="{87EECEED-2F9B-4B3E-9060-5B9731AE595E}"/>
    <dataValidation allowBlank="1" showInputMessage="1" showErrorMessage="1" promptTitle="PROJECT" prompt="Enter your numeric, five (5) digit Project number here.  " sqref="AB34" xr:uid="{4FFB3264-4ED8-4A21-A714-940D9A9B986C}"/>
    <dataValidation type="textLength" allowBlank="1" showInputMessage="1" showErrorMessage="1" promptTitle="PROJECT" prompt="Enter your numeric, five (5) digit Project here.  " sqref="AB35:AB48" xr:uid="{A8D9FCEC-F4D4-4C98-9688-C51594430CBF}">
      <formula1>5</formula1>
      <formula2>5</formula2>
    </dataValidation>
    <dataValidation allowBlank="1" showInputMessage="1" showErrorMessage="1" promptTitle="TASK" prompt="Enter your numeric, two to five digit Task number here." sqref="AC34:AD34" xr:uid="{4FDC1FCC-38AC-4CAE-93BA-A69317A47B7A}"/>
    <dataValidation allowBlank="1" showInputMessage="1" showErrorMessage="1" errorTitle="ORG" error="Enter your numeric, two digit Org Number here." promptTitle="ORG" prompt="Enter your numeric, six (6) digit Org number here." sqref="AE34:AG34" xr:uid="{392F1395-8964-41F9-8D51-BC72CD4C9CC8}"/>
    <dataValidation allowBlank="1" showInputMessage="1" showErrorMessage="1" promptTitle="AWARD" prompt="Enter your numeric, seven (7) digit Award number here." sqref="AH34:AI34" xr:uid="{0257D4DF-C7A8-4073-9E21-A75073BDAF38}"/>
    <dataValidation allowBlank="1" showInputMessage="1" showErrorMessage="1" promptTitle="OBJECT" prompt="Enter your numeric, six (6) digit Object number here." sqref="AM34:AO34" xr:uid="{7DD87FDB-2B35-4167-ACB7-6E95B538C1F1}"/>
    <dataValidation type="textLength" allowBlank="1" showInputMessage="1" showErrorMessage="1" promptTitle="ORG" prompt="Enter your numeric, six (6) digit Organization here." sqref="E35:G48 AE35:AE48 AF35:AG35" xr:uid="{B4DCF338-0686-41B4-9828-BBD18E5A229C}">
      <formula1>6</formula1>
      <formula2>6</formula2>
    </dataValidation>
    <dataValidation type="textLength" allowBlank="1" showInputMessage="1" showErrorMessage="1" promptTitle="AWARD" prompt="Enter your numeric, four (4) digit Award here." sqref="AH35:AL48" xr:uid="{F72D4B96-B381-4BB2-AE08-5A033117D480}">
      <formula1>7</formula1>
      <formula2>7</formula2>
    </dataValidation>
    <dataValidation type="textLength" errorStyle="information" allowBlank="1" showInputMessage="1" showErrorMessage="1" promptTitle="ENTITY" prompt="Enter your numeric, two (2) digit Entity here.  " sqref="B35:B48" xr:uid="{708CFCF9-1441-438A-B962-2BD042A1229C}">
      <formula1>2</formula1>
      <formula2>2</formula2>
    </dataValidation>
    <dataValidation type="textLength" allowBlank="1" showInputMessage="1" showErrorMessage="1" promptTitle=" SOURCE" prompt="Enter your numeric, six (6) digit Source here." sqref="C35:D48" xr:uid="{9374ED8B-3C22-475A-B3E6-213FC31FB9B1}">
      <formula1>6</formula1>
      <formula2>6</formula2>
    </dataValidation>
    <dataValidation type="textLength" allowBlank="1" showInputMessage="1" showErrorMessage="1" promptTitle="ACTIVITY " prompt="Enter your 4 digit Activity here." sqref="H35:H48" xr:uid="{7B36B64A-F874-4B84-B332-131B31744885}">
      <formula1>4</formula1>
      <formula2>4</formula2>
    </dataValidation>
    <dataValidation type="textLength" allowBlank="1" showInputMessage="1" showErrorMessage="1" promptTitle="FUNCTION" prompt="Enter your numeric, two (2) digit Funtion here. " sqref="J35:J48" xr:uid="{7E9A8557-81F1-4FEE-9EFE-BAB1E5E32E99}">
      <formula1>2</formula1>
      <formula2>2</formula2>
    </dataValidation>
    <dataValidation type="textLength" allowBlank="1" showInputMessage="1" showErrorMessage="1" promptTitle="OBJECT" prompt="Enter your numeric, six (6) digit Object here." sqref="M35:O48" xr:uid="{683A6F65-2038-46AD-BAEC-A1A683459FB8}">
      <formula1>6</formula1>
      <formula2>6</formula2>
    </dataValidation>
  </dataValidations>
  <printOptions horizontalCentered="1" verticalCentered="1"/>
  <pageMargins left="0.3" right="0.3" top="0.25" bottom="0.25" header="0" footer="0"/>
  <pageSetup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I28"/>
  <sheetViews>
    <sheetView showGridLines="0" showZeros="0" workbookViewId="0">
      <selection activeCell="E1" sqref="E1"/>
    </sheetView>
  </sheetViews>
  <sheetFormatPr defaultRowHeight="12.75" x14ac:dyDescent="0.2"/>
  <cols>
    <col min="1" max="1" width="7" customWidth="1"/>
    <col min="2" max="2" width="12.140625" style="9" customWidth="1"/>
    <col min="3" max="3" width="18.140625" customWidth="1"/>
    <col min="4" max="5" width="17.5703125" customWidth="1"/>
  </cols>
  <sheetData>
    <row r="2" spans="1:9" ht="20.25" x14ac:dyDescent="0.2">
      <c r="A2" s="395" t="s">
        <v>33</v>
      </c>
      <c r="B2" s="395"/>
      <c r="C2" s="395"/>
      <c r="D2" s="395"/>
      <c r="E2" s="395"/>
      <c r="F2" s="395"/>
      <c r="G2" s="395"/>
    </row>
    <row r="3" spans="1:9" x14ac:dyDescent="0.2">
      <c r="A3" s="227" t="s">
        <v>134</v>
      </c>
      <c r="B3" s="227"/>
      <c r="C3" s="227"/>
      <c r="D3" s="227"/>
      <c r="E3" s="227"/>
      <c r="F3" s="227"/>
      <c r="G3" s="227"/>
    </row>
    <row r="4" spans="1:9" x14ac:dyDescent="0.2">
      <c r="A4" s="227"/>
      <c r="B4" s="227"/>
      <c r="C4" s="227"/>
      <c r="D4" s="227"/>
      <c r="E4" s="227"/>
      <c r="F4" s="227"/>
      <c r="G4" s="227"/>
      <c r="I4" s="9"/>
    </row>
    <row r="5" spans="1:9" x14ac:dyDescent="0.2">
      <c r="A5" s="227"/>
      <c r="B5" s="227"/>
      <c r="C5" s="227"/>
      <c r="D5" s="227"/>
      <c r="E5" s="227"/>
      <c r="F5" s="227"/>
      <c r="G5" s="227"/>
      <c r="I5" s="9"/>
    </row>
    <row r="6" spans="1:9" x14ac:dyDescent="0.2">
      <c r="A6" s="227"/>
      <c r="B6" s="227"/>
      <c r="C6" s="227"/>
      <c r="D6" s="227"/>
      <c r="E6" s="227"/>
      <c r="F6" s="227"/>
      <c r="G6" s="227"/>
      <c r="I6" s="9"/>
    </row>
    <row r="7" spans="1:9" ht="13.5" thickBot="1" x14ac:dyDescent="0.25">
      <c r="A7" s="410" t="s">
        <v>133</v>
      </c>
      <c r="B7" s="410"/>
      <c r="C7" s="410"/>
      <c r="D7" s="410"/>
      <c r="E7" s="410"/>
    </row>
    <row r="8" spans="1:9" ht="13.5" thickTop="1" x14ac:dyDescent="0.2">
      <c r="A8" s="405" t="s">
        <v>30</v>
      </c>
      <c r="B8" s="407" t="s">
        <v>31</v>
      </c>
      <c r="C8" s="399" t="s">
        <v>32</v>
      </c>
      <c r="D8" s="402" t="s">
        <v>35</v>
      </c>
      <c r="E8" s="396" t="s">
        <v>34</v>
      </c>
    </row>
    <row r="9" spans="1:9" x14ac:dyDescent="0.2">
      <c r="A9" s="406"/>
      <c r="B9" s="408"/>
      <c r="C9" s="400"/>
      <c r="D9" s="403"/>
      <c r="E9" s="397"/>
    </row>
    <row r="10" spans="1:9" x14ac:dyDescent="0.2">
      <c r="A10" s="406"/>
      <c r="B10" s="409"/>
      <c r="C10" s="401"/>
      <c r="D10" s="404"/>
      <c r="E10" s="398"/>
    </row>
    <row r="11" spans="1:9" x14ac:dyDescent="0.2">
      <c r="A11" s="133">
        <v>1</v>
      </c>
      <c r="B11" s="134">
        <f>FORM!AT20</f>
        <v>0</v>
      </c>
      <c r="C11" s="69"/>
      <c r="D11" s="129">
        <f>IF(B11=0,0,ROUND(C11/B11,5))</f>
        <v>0</v>
      </c>
      <c r="E11" s="130">
        <f>IF(OR(B11=0,C11=0),0,100%-D11)</f>
        <v>0</v>
      </c>
    </row>
    <row r="12" spans="1:9" x14ac:dyDescent="0.2">
      <c r="A12" s="133">
        <v>2</v>
      </c>
      <c r="B12" s="134">
        <f>FORM!AT22</f>
        <v>0</v>
      </c>
      <c r="C12" s="69"/>
      <c r="D12" s="129">
        <f t="shared" ref="D12:D17" si="0">IF(B12=0,0,ROUND(C12/B12,5))</f>
        <v>0</v>
      </c>
      <c r="E12" s="130">
        <f t="shared" ref="E12:E17" si="1">IF(OR(B12=0,C12=0),0,100%-D12)</f>
        <v>0</v>
      </c>
    </row>
    <row r="13" spans="1:9" x14ac:dyDescent="0.2">
      <c r="A13" s="133">
        <v>3</v>
      </c>
      <c r="B13" s="134">
        <f>FORM!AT24</f>
        <v>0</v>
      </c>
      <c r="C13" s="69"/>
      <c r="D13" s="129">
        <f t="shared" si="0"/>
        <v>0</v>
      </c>
      <c r="E13" s="130">
        <f t="shared" si="1"/>
        <v>0</v>
      </c>
    </row>
    <row r="14" spans="1:9" x14ac:dyDescent="0.2">
      <c r="A14" s="133">
        <v>4</v>
      </c>
      <c r="B14" s="134">
        <f>FORM!AT26</f>
        <v>0</v>
      </c>
      <c r="C14" s="69"/>
      <c r="D14" s="129">
        <f t="shared" si="0"/>
        <v>0</v>
      </c>
      <c r="E14" s="130">
        <f t="shared" si="1"/>
        <v>0</v>
      </c>
    </row>
    <row r="15" spans="1:9" x14ac:dyDescent="0.2">
      <c r="A15" s="133">
        <v>5</v>
      </c>
      <c r="B15" s="134">
        <f>FORM!AT28</f>
        <v>0</v>
      </c>
      <c r="C15" s="69"/>
      <c r="D15" s="129">
        <f t="shared" si="0"/>
        <v>0</v>
      </c>
      <c r="E15" s="130">
        <f t="shared" si="1"/>
        <v>0</v>
      </c>
    </row>
    <row r="16" spans="1:9" x14ac:dyDescent="0.2">
      <c r="A16" s="133">
        <v>6</v>
      </c>
      <c r="B16" s="134">
        <f>FORM!AT30</f>
        <v>0</v>
      </c>
      <c r="C16" s="69"/>
      <c r="D16" s="129">
        <f t="shared" si="0"/>
        <v>0</v>
      </c>
      <c r="E16" s="130">
        <f t="shared" si="1"/>
        <v>0</v>
      </c>
    </row>
    <row r="17" spans="1:5" ht="13.5" thickBot="1" x14ac:dyDescent="0.25">
      <c r="A17" s="135">
        <v>7</v>
      </c>
      <c r="B17" s="134">
        <f>FORM!AT32</f>
        <v>0</v>
      </c>
      <c r="C17" s="69"/>
      <c r="D17" s="131">
        <f t="shared" si="0"/>
        <v>0</v>
      </c>
      <c r="E17" s="132">
        <f t="shared" si="1"/>
        <v>0</v>
      </c>
    </row>
    <row r="18" spans="1:5" ht="13.5" thickTop="1" x14ac:dyDescent="0.2">
      <c r="A18" s="109"/>
      <c r="B18" s="110"/>
      <c r="C18" s="108"/>
      <c r="D18" s="111"/>
      <c r="E18" s="112"/>
    </row>
    <row r="19" spans="1:5" ht="13.5" thickBot="1" x14ac:dyDescent="0.25">
      <c r="A19" s="410" t="s">
        <v>132</v>
      </c>
      <c r="B19" s="410"/>
      <c r="C19" s="410"/>
      <c r="D19" s="410"/>
      <c r="E19" s="410"/>
    </row>
    <row r="20" spans="1:5" ht="13.5" thickTop="1" x14ac:dyDescent="0.2">
      <c r="A20" s="405" t="s">
        <v>30</v>
      </c>
      <c r="B20" s="407" t="s">
        <v>131</v>
      </c>
      <c r="C20" s="399" t="s">
        <v>130</v>
      </c>
      <c r="D20" s="402" t="s">
        <v>35</v>
      </c>
      <c r="E20" s="396" t="s">
        <v>34</v>
      </c>
    </row>
    <row r="21" spans="1:5" x14ac:dyDescent="0.2">
      <c r="A21" s="406"/>
      <c r="B21" s="408"/>
      <c r="C21" s="400"/>
      <c r="D21" s="403"/>
      <c r="E21" s="397"/>
    </row>
    <row r="22" spans="1:5" x14ac:dyDescent="0.2">
      <c r="A22" s="406"/>
      <c r="B22" s="409"/>
      <c r="C22" s="401"/>
      <c r="D22" s="404"/>
      <c r="E22" s="398"/>
    </row>
    <row r="23" spans="1:5" x14ac:dyDescent="0.2">
      <c r="A23" s="133">
        <v>1</v>
      </c>
      <c r="B23" s="134">
        <f>FORM!B20</f>
        <v>0</v>
      </c>
      <c r="C23" s="69"/>
      <c r="D23" s="129">
        <f t="shared" ref="D23:D28" si="2">IF(B23=0,0,ROUND(C23/B23,5))</f>
        <v>0</v>
      </c>
      <c r="E23" s="130">
        <f t="shared" ref="E23:E28" si="3">IF(OR(B23=0,C23=0),0,100%-D23)</f>
        <v>0</v>
      </c>
    </row>
    <row r="24" spans="1:5" x14ac:dyDescent="0.2">
      <c r="A24" s="133">
        <v>2</v>
      </c>
      <c r="B24" s="134">
        <f>FORM!B22</f>
        <v>0</v>
      </c>
      <c r="C24" s="69"/>
      <c r="D24" s="129">
        <f t="shared" si="2"/>
        <v>0</v>
      </c>
      <c r="E24" s="130">
        <f t="shared" si="3"/>
        <v>0</v>
      </c>
    </row>
    <row r="25" spans="1:5" x14ac:dyDescent="0.2">
      <c r="A25" s="133">
        <v>3</v>
      </c>
      <c r="B25" s="134">
        <f>FORM!B24</f>
        <v>0</v>
      </c>
      <c r="C25" s="69"/>
      <c r="D25" s="129">
        <f t="shared" si="2"/>
        <v>0</v>
      </c>
      <c r="E25" s="130">
        <f t="shared" si="3"/>
        <v>0</v>
      </c>
    </row>
    <row r="26" spans="1:5" x14ac:dyDescent="0.2">
      <c r="A26" s="133">
        <v>4</v>
      </c>
      <c r="B26" s="134">
        <f>FORM!B26</f>
        <v>0</v>
      </c>
      <c r="C26" s="69"/>
      <c r="D26" s="129">
        <f t="shared" si="2"/>
        <v>0</v>
      </c>
      <c r="E26" s="130">
        <f t="shared" si="3"/>
        <v>0</v>
      </c>
    </row>
    <row r="27" spans="1:5" x14ac:dyDescent="0.2">
      <c r="A27" s="133">
        <v>5</v>
      </c>
      <c r="B27" s="134">
        <f>FORM!B28</f>
        <v>0</v>
      </c>
      <c r="C27" s="69"/>
      <c r="D27" s="129">
        <f t="shared" si="2"/>
        <v>0</v>
      </c>
      <c r="E27" s="130">
        <f t="shared" si="3"/>
        <v>0</v>
      </c>
    </row>
    <row r="28" spans="1:5" x14ac:dyDescent="0.2">
      <c r="A28" s="133">
        <v>6</v>
      </c>
      <c r="B28" s="134">
        <f>FORM!B30</f>
        <v>0</v>
      </c>
      <c r="C28" s="69"/>
      <c r="D28" s="129">
        <f t="shared" si="2"/>
        <v>0</v>
      </c>
      <c r="E28" s="130">
        <f t="shared" si="3"/>
        <v>0</v>
      </c>
    </row>
  </sheetData>
  <mergeCells count="14">
    <mergeCell ref="E20:E22"/>
    <mergeCell ref="A19:E19"/>
    <mergeCell ref="A7:E7"/>
    <mergeCell ref="A20:A22"/>
    <mergeCell ref="B20:B22"/>
    <mergeCell ref="C20:C22"/>
    <mergeCell ref="D20:D22"/>
    <mergeCell ref="A2:G2"/>
    <mergeCell ref="A3:G6"/>
    <mergeCell ref="E8:E10"/>
    <mergeCell ref="C8:C10"/>
    <mergeCell ref="D8:D10"/>
    <mergeCell ref="A8:A10"/>
    <mergeCell ref="B8:B10"/>
  </mergeCells>
  <phoneticPr fontId="1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Y66"/>
  <sheetViews>
    <sheetView showGridLines="0" showZeros="0" zoomScaleNormal="100" workbookViewId="0">
      <selection activeCell="BC22" sqref="BC22"/>
    </sheetView>
  </sheetViews>
  <sheetFormatPr defaultRowHeight="12.75" x14ac:dyDescent="0.2"/>
  <cols>
    <col min="1" max="1" width="2.85546875" style="1" customWidth="1"/>
    <col min="2" max="2" width="5" style="1" customWidth="1"/>
    <col min="3" max="3" width="2.7109375" style="1" customWidth="1"/>
    <col min="4" max="4" width="3.85546875" style="1" customWidth="1"/>
    <col min="5" max="5" width="2.140625" style="1" customWidth="1"/>
    <col min="6" max="7" width="1.85546875" style="1" customWidth="1"/>
    <col min="8" max="8" width="3.7109375" style="1" customWidth="1"/>
    <col min="9" max="9" width="3.28515625" style="1" customWidth="1"/>
    <col min="10" max="10" width="3.42578125" style="1" customWidth="1"/>
    <col min="11" max="11" width="3" style="1" customWidth="1"/>
    <col min="12" max="12" width="3.5703125" style="1" customWidth="1"/>
    <col min="13" max="14" width="2.7109375" style="1" customWidth="1"/>
    <col min="15" max="15" width="2" style="1" customWidth="1"/>
    <col min="16" max="25" width="2.7109375" style="1" customWidth="1"/>
    <col min="26" max="26" width="0.5703125" style="1" customWidth="1"/>
    <col min="27" max="27" width="2.85546875" style="1" customWidth="1"/>
    <col min="28" max="28" width="5.7109375" style="1" customWidth="1"/>
    <col min="29" max="30" width="2.7109375" style="1" customWidth="1"/>
    <col min="31" max="31" width="2.140625" style="1" customWidth="1"/>
    <col min="32" max="32" width="2" style="1" customWidth="1"/>
    <col min="33" max="33" width="1.7109375" style="1" customWidth="1"/>
    <col min="34" max="34" width="3.85546875" style="1" customWidth="1"/>
    <col min="35" max="35" width="3.28515625" style="1" customWidth="1"/>
    <col min="36" max="36" width="3.42578125" style="1" customWidth="1"/>
    <col min="37" max="37" width="0.7109375" style="1" customWidth="1"/>
    <col min="38" max="38" width="3.5703125" style="1" customWidth="1"/>
    <col min="39" max="39" width="0.42578125" style="1" customWidth="1"/>
    <col min="40" max="41" width="2.28515625" style="1" customWidth="1"/>
    <col min="42" max="43" width="2.7109375" style="1" customWidth="1"/>
    <col min="44" max="44" width="2.28515625" style="1" customWidth="1"/>
    <col min="45" max="50" width="2.7109375" style="1" customWidth="1"/>
    <col min="51" max="51" width="2.5703125" style="1" customWidth="1"/>
    <col min="52" max="16384" width="9.140625" style="1"/>
  </cols>
  <sheetData>
    <row r="1" spans="1:51" x14ac:dyDescent="0.15">
      <c r="A1" s="89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197" t="s">
        <v>117</v>
      </c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8"/>
    </row>
    <row r="2" spans="1:51" ht="15.75" x14ac:dyDescent="0.25">
      <c r="A2" s="91" t="s">
        <v>118</v>
      </c>
      <c r="B2" s="92"/>
      <c r="C2" s="93"/>
      <c r="D2" s="93"/>
      <c r="E2" s="93"/>
      <c r="F2" s="93"/>
      <c r="G2" s="203">
        <v>42997</v>
      </c>
      <c r="H2" s="203"/>
      <c r="I2" s="203"/>
      <c r="J2" s="203"/>
      <c r="K2" s="203"/>
      <c r="L2" s="203"/>
      <c r="M2" s="92"/>
      <c r="N2" s="94" t="s">
        <v>119</v>
      </c>
      <c r="O2" s="92"/>
      <c r="P2" s="95"/>
      <c r="Q2" s="95"/>
      <c r="R2" s="96"/>
      <c r="S2" s="96"/>
      <c r="T2" s="204">
        <v>0.57916666666666672</v>
      </c>
      <c r="U2" s="204"/>
      <c r="V2" s="204"/>
      <c r="W2" s="204"/>
      <c r="X2" s="204"/>
      <c r="Y2" s="94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</row>
    <row r="3" spans="1:51" x14ac:dyDescent="0.2">
      <c r="A3" s="97"/>
      <c r="B3" s="98" t="s">
        <v>120</v>
      </c>
      <c r="C3" s="98"/>
      <c r="D3" s="98"/>
      <c r="E3" s="98"/>
      <c r="F3" s="98"/>
      <c r="G3" s="98" t="s">
        <v>121</v>
      </c>
      <c r="H3" s="98"/>
      <c r="I3" s="92"/>
      <c r="J3" s="92"/>
      <c r="K3" s="98"/>
      <c r="L3" s="98"/>
      <c r="M3" s="98"/>
      <c r="N3" s="92" t="s">
        <v>122</v>
      </c>
      <c r="O3" s="92"/>
      <c r="P3" s="92"/>
      <c r="Q3" s="92"/>
      <c r="R3" s="92"/>
      <c r="S3" s="92"/>
      <c r="T3" s="92" t="s">
        <v>123</v>
      </c>
      <c r="U3" s="92"/>
      <c r="V3" s="92"/>
      <c r="W3" s="92"/>
      <c r="X3" s="92"/>
      <c r="Y3" s="92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200"/>
    </row>
    <row r="4" spans="1:51" x14ac:dyDescent="0.2">
      <c r="A4" s="99"/>
      <c r="B4" s="193" t="s">
        <v>124</v>
      </c>
      <c r="C4" s="193"/>
      <c r="D4" s="193"/>
      <c r="E4" s="193"/>
      <c r="F4" s="193"/>
      <c r="G4" s="194">
        <v>42913</v>
      </c>
      <c r="H4" s="194"/>
      <c r="I4" s="194"/>
      <c r="J4" s="194"/>
      <c r="K4" s="194"/>
      <c r="L4" s="194"/>
      <c r="M4" s="100"/>
      <c r="N4" s="195" t="s">
        <v>125</v>
      </c>
      <c r="O4" s="195"/>
      <c r="P4" s="195"/>
      <c r="Q4" s="195"/>
      <c r="R4" s="195"/>
      <c r="S4" s="100"/>
      <c r="T4" s="196">
        <v>0.6069444444444444</v>
      </c>
      <c r="U4" s="196"/>
      <c r="V4" s="196"/>
      <c r="W4" s="196"/>
      <c r="X4" s="196"/>
      <c r="Y4" s="1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</row>
    <row r="5" spans="1:51" ht="13.5" thickBot="1" x14ac:dyDescent="0.25"/>
    <row r="6" spans="1:51" ht="20.25" customHeight="1" x14ac:dyDescent="0.2">
      <c r="A6" s="3" t="s">
        <v>0</v>
      </c>
      <c r="B6" s="2"/>
      <c r="C6" s="2"/>
      <c r="D6" s="2"/>
      <c r="E6" s="2"/>
      <c r="F6" s="114" t="s">
        <v>135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51" t="s">
        <v>162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2"/>
      <c r="AL6" s="153" t="s">
        <v>129</v>
      </c>
      <c r="AM6" s="597"/>
      <c r="AN6" s="598"/>
      <c r="AO6" s="149" t="str">
        <f>CONCATENATE("RQ",TEXT(G2,"ddmmyy"),".",TEXT(T2,"hhmm;@"))</f>
        <v>RQ190917.1354</v>
      </c>
      <c r="AP6" s="149"/>
      <c r="AQ6" s="149"/>
      <c r="AR6" s="149"/>
      <c r="AS6" s="149"/>
      <c r="AT6" s="149"/>
      <c r="AU6" s="149"/>
      <c r="AV6" s="149"/>
      <c r="AW6" s="149"/>
      <c r="AX6" s="149"/>
      <c r="AY6" s="149"/>
    </row>
    <row r="7" spans="1:51" ht="12.2" customHeight="1" thickBot="1" x14ac:dyDescent="0.25">
      <c r="A7" s="162" t="s">
        <v>64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13"/>
      <c r="AJ7" s="113"/>
      <c r="AK7" s="115"/>
      <c r="AL7" s="599"/>
      <c r="AM7" s="600"/>
      <c r="AN7" s="601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</row>
    <row r="8" spans="1:51" ht="12.75" customHeight="1" thickTop="1" thickBot="1" x14ac:dyDescent="0.25">
      <c r="A8" s="170" t="s">
        <v>18</v>
      </c>
      <c r="B8" s="171"/>
      <c r="C8" s="171"/>
      <c r="D8" s="171"/>
      <c r="E8" s="171"/>
      <c r="F8" s="171"/>
      <c r="G8" s="171"/>
      <c r="H8" s="171"/>
      <c r="I8" s="171"/>
      <c r="J8" s="171"/>
      <c r="K8" s="172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126"/>
      <c r="Z8" s="126"/>
      <c r="AA8" s="126"/>
      <c r="AB8" s="126"/>
      <c r="AD8" s="126"/>
      <c r="AE8" s="127" t="s">
        <v>65</v>
      </c>
      <c r="AF8" s="126"/>
      <c r="AG8" s="126"/>
      <c r="AH8" s="126"/>
      <c r="AI8" s="159">
        <v>38249</v>
      </c>
      <c r="AJ8" s="160"/>
      <c r="AK8" s="161"/>
      <c r="AL8" s="147" t="s">
        <v>6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</row>
    <row r="9" spans="1:51" ht="12.75" customHeight="1" thickBot="1" x14ac:dyDescent="0.25">
      <c r="A9" s="421" t="s">
        <v>21</v>
      </c>
      <c r="B9" s="421"/>
      <c r="C9" s="421"/>
      <c r="D9" s="421"/>
      <c r="E9" s="421"/>
      <c r="F9" s="421"/>
      <c r="G9" s="421"/>
      <c r="H9" s="421"/>
      <c r="I9" s="421"/>
      <c r="J9" s="421"/>
      <c r="K9" s="422"/>
      <c r="L9" s="413" t="s">
        <v>43</v>
      </c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4"/>
      <c r="X9" s="432" t="s">
        <v>56</v>
      </c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353" t="s">
        <v>126</v>
      </c>
      <c r="AM9" s="354"/>
      <c r="AN9" s="354"/>
      <c r="AO9" s="354"/>
      <c r="AP9" s="5"/>
      <c r="AQ9" s="354" t="s">
        <v>66</v>
      </c>
      <c r="AR9" s="354"/>
      <c r="AS9" s="354"/>
      <c r="AT9" s="354"/>
      <c r="AU9" s="5"/>
      <c r="AV9" s="5"/>
      <c r="AW9" s="5" t="s">
        <v>8</v>
      </c>
      <c r="AX9" s="5"/>
      <c r="AY9" s="5"/>
    </row>
    <row r="10" spans="1:51" ht="13.7" customHeight="1" x14ac:dyDescent="0.2">
      <c r="A10" s="489" t="s">
        <v>22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90"/>
      <c r="L10" s="506" t="s">
        <v>3</v>
      </c>
      <c r="M10" s="506"/>
      <c r="N10" s="425" t="s">
        <v>23</v>
      </c>
      <c r="O10" s="426"/>
      <c r="P10" s="426"/>
      <c r="Q10" s="426"/>
      <c r="R10" s="426"/>
      <c r="S10" s="426"/>
      <c r="T10" s="426"/>
      <c r="U10" s="426"/>
      <c r="V10" s="426"/>
      <c r="W10" s="427"/>
      <c r="X10" s="367" t="s">
        <v>46</v>
      </c>
      <c r="Y10" s="368"/>
      <c r="Z10" s="368"/>
      <c r="AA10" s="368"/>
      <c r="AB10" s="368"/>
      <c r="AC10" s="418" t="s">
        <v>50</v>
      </c>
      <c r="AD10" s="418"/>
      <c r="AE10" s="418"/>
      <c r="AF10" s="418"/>
      <c r="AG10" s="418"/>
      <c r="AH10" s="418"/>
      <c r="AI10" s="418"/>
      <c r="AJ10" s="418"/>
      <c r="AK10" s="418"/>
      <c r="AL10" s="358" t="s">
        <v>9</v>
      </c>
      <c r="AM10" s="359"/>
      <c r="AN10" s="359"/>
      <c r="AO10" s="359"/>
      <c r="AP10" s="5"/>
      <c r="AQ10" s="355"/>
      <c r="AR10" s="355"/>
      <c r="AS10" s="355"/>
      <c r="AT10" s="355"/>
      <c r="AU10" s="5"/>
      <c r="AV10" s="355"/>
      <c r="AW10" s="355"/>
      <c r="AX10" s="355"/>
      <c r="AY10" s="355"/>
    </row>
    <row r="11" spans="1:51" ht="12.75" customHeight="1" x14ac:dyDescent="0.2">
      <c r="A11" s="489" t="s">
        <v>47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28" t="s">
        <v>5</v>
      </c>
      <c r="M11" s="429"/>
      <c r="N11" s="489" t="s">
        <v>48</v>
      </c>
      <c r="O11" s="489"/>
      <c r="P11" s="489"/>
      <c r="Q11" s="489"/>
      <c r="R11" s="489"/>
      <c r="S11" s="489"/>
      <c r="T11" s="489"/>
      <c r="U11" s="489"/>
      <c r="V11" s="489"/>
      <c r="W11" s="490"/>
      <c r="X11" s="367" t="s">
        <v>45</v>
      </c>
      <c r="Y11" s="375"/>
      <c r="Z11" s="375"/>
      <c r="AA11" s="375"/>
      <c r="AB11" s="418" t="s">
        <v>81</v>
      </c>
      <c r="AC11" s="419"/>
      <c r="AD11" s="419"/>
      <c r="AE11" s="419"/>
      <c r="AF11" s="419"/>
      <c r="AG11" s="419"/>
      <c r="AH11" s="419"/>
      <c r="AI11" s="419"/>
      <c r="AJ11" s="419"/>
      <c r="AK11" s="420"/>
      <c r="AL11" s="103" t="s">
        <v>10</v>
      </c>
      <c r="AM11" s="2"/>
      <c r="AN11" s="2"/>
      <c r="AO11" s="2"/>
      <c r="AP11" s="2"/>
      <c r="AQ11" s="43"/>
      <c r="AR11" s="43"/>
      <c r="AS11" s="43"/>
      <c r="AT11" s="43"/>
      <c r="AU11" s="2"/>
      <c r="AV11" s="43"/>
      <c r="AW11" s="43"/>
      <c r="AX11" s="43"/>
      <c r="AY11" s="43"/>
    </row>
    <row r="12" spans="1:51" ht="13.5" thickBot="1" x14ac:dyDescent="0.25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2"/>
      <c r="L12" s="506" t="s">
        <v>4</v>
      </c>
      <c r="M12" s="507"/>
      <c r="N12" s="430" t="s">
        <v>49</v>
      </c>
      <c r="O12" s="430"/>
      <c r="P12" s="430"/>
      <c r="Q12" s="430"/>
      <c r="R12" s="430"/>
      <c r="S12" s="430"/>
      <c r="T12" s="430"/>
      <c r="U12" s="430"/>
      <c r="V12" s="430"/>
      <c r="W12" s="431"/>
      <c r="X12" s="376" t="s">
        <v>55</v>
      </c>
      <c r="Y12" s="377"/>
      <c r="Z12" s="377"/>
      <c r="AA12" s="377"/>
      <c r="AB12" s="378"/>
      <c r="AC12" s="416" t="s">
        <v>25</v>
      </c>
      <c r="AD12" s="417"/>
      <c r="AE12" s="417"/>
      <c r="AF12" s="417"/>
      <c r="AG12" s="417"/>
      <c r="AH12" s="417"/>
      <c r="AI12" s="417"/>
      <c r="AJ12" s="417"/>
      <c r="AK12" s="417"/>
      <c r="AL12" s="46" t="s">
        <v>67</v>
      </c>
      <c r="AM12" s="47"/>
      <c r="AN12" s="47"/>
      <c r="AO12" s="47"/>
      <c r="AP12" s="5"/>
      <c r="AQ12" s="45"/>
      <c r="AR12" s="102"/>
      <c r="AS12" s="45"/>
      <c r="AT12" s="45"/>
      <c r="AU12" s="5"/>
      <c r="AV12" s="45"/>
      <c r="AW12" s="45"/>
      <c r="AX12" s="45"/>
      <c r="AY12" s="45"/>
    </row>
    <row r="13" spans="1:51" ht="13.5" thickBot="1" x14ac:dyDescent="0.25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2"/>
      <c r="L13" s="413" t="s">
        <v>44</v>
      </c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  <c r="X13" s="22" t="s">
        <v>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2" t="s">
        <v>8</v>
      </c>
      <c r="AJ13" s="23"/>
      <c r="AK13" s="23"/>
      <c r="AL13" s="44" t="s">
        <v>11</v>
      </c>
      <c r="AM13" s="4"/>
      <c r="AN13" s="4"/>
      <c r="AO13" s="5"/>
      <c r="AP13" s="5"/>
      <c r="AQ13" s="45"/>
      <c r="AR13" s="45"/>
      <c r="AS13" s="45"/>
      <c r="AT13" s="102"/>
      <c r="AU13" s="5"/>
      <c r="AV13" s="45"/>
      <c r="AW13" s="45"/>
      <c r="AX13" s="45"/>
      <c r="AY13" s="45"/>
    </row>
    <row r="14" spans="1:51" x14ac:dyDescent="0.2">
      <c r="A14" s="489"/>
      <c r="B14" s="504"/>
      <c r="C14" s="504"/>
      <c r="D14" s="504"/>
      <c r="E14" s="504"/>
      <c r="F14" s="504"/>
      <c r="G14" s="504"/>
      <c r="H14" s="504"/>
      <c r="I14" s="504"/>
      <c r="J14" s="504"/>
      <c r="K14" s="505"/>
      <c r="L14" s="506" t="s">
        <v>3</v>
      </c>
      <c r="M14" s="506"/>
      <c r="N14" s="425" t="s">
        <v>24</v>
      </c>
      <c r="O14" s="426"/>
      <c r="P14" s="426"/>
      <c r="Q14" s="426"/>
      <c r="R14" s="426"/>
      <c r="S14" s="426"/>
      <c r="T14" s="426"/>
      <c r="U14" s="426"/>
      <c r="V14" s="426"/>
      <c r="W14" s="427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8"/>
      <c r="AI14" s="26"/>
      <c r="AJ14" s="26"/>
      <c r="AK14" s="26"/>
      <c r="AL14" s="44" t="s">
        <v>128</v>
      </c>
      <c r="AM14" s="4"/>
      <c r="AN14" s="4"/>
      <c r="AO14" s="5"/>
      <c r="AP14" s="5"/>
      <c r="AQ14" s="42"/>
      <c r="AR14" s="42"/>
      <c r="AS14" s="42"/>
      <c r="AT14" s="42"/>
      <c r="AU14" s="5"/>
      <c r="AV14" s="42"/>
      <c r="AW14" s="42"/>
      <c r="AX14" s="42"/>
      <c r="AY14" s="42"/>
    </row>
    <row r="15" spans="1:51" ht="13.5" thickBot="1" x14ac:dyDescent="0.25">
      <c r="A15" s="533" t="s">
        <v>1</v>
      </c>
      <c r="B15" s="534"/>
      <c r="C15" s="535"/>
      <c r="D15" s="463" t="s">
        <v>58</v>
      </c>
      <c r="E15" s="463"/>
      <c r="F15" s="463"/>
      <c r="G15" s="463"/>
      <c r="H15" s="463"/>
      <c r="I15" s="463"/>
      <c r="J15" s="463"/>
      <c r="K15" s="593"/>
      <c r="L15" s="428" t="s">
        <v>5</v>
      </c>
      <c r="M15" s="429"/>
      <c r="N15" s="489" t="s">
        <v>79</v>
      </c>
      <c r="O15" s="489"/>
      <c r="P15" s="489"/>
      <c r="Q15" s="489"/>
      <c r="R15" s="489"/>
      <c r="S15" s="489"/>
      <c r="T15" s="489"/>
      <c r="U15" s="489"/>
      <c r="V15" s="489"/>
      <c r="W15" s="490"/>
      <c r="X15" s="27"/>
      <c r="Y15" s="24"/>
      <c r="Z15" s="24"/>
      <c r="AA15" s="24"/>
      <c r="AB15" s="24"/>
      <c r="AC15" s="24"/>
      <c r="AD15" s="24"/>
      <c r="AE15" s="24"/>
      <c r="AF15" s="24"/>
      <c r="AG15" s="24"/>
      <c r="AH15" s="8"/>
      <c r="AI15" s="24"/>
      <c r="AJ15" s="24"/>
      <c r="AK15" s="24"/>
      <c r="AL15" s="356" t="s">
        <v>127</v>
      </c>
      <c r="AM15" s="357"/>
      <c r="AN15" s="357"/>
      <c r="AO15" s="357"/>
      <c r="AP15" s="357"/>
      <c r="AQ15" s="357"/>
      <c r="AR15" s="357"/>
      <c r="AS15" s="357" t="s">
        <v>69</v>
      </c>
      <c r="AT15" s="357"/>
      <c r="AU15" s="357"/>
      <c r="AV15" s="357"/>
      <c r="AW15" s="357"/>
      <c r="AX15" s="357"/>
      <c r="AY15" s="357"/>
    </row>
    <row r="16" spans="1:51" ht="13.5" thickBot="1" x14ac:dyDescent="0.25">
      <c r="A16" s="524" t="s">
        <v>2</v>
      </c>
      <c r="B16" s="525"/>
      <c r="C16" s="526" t="s">
        <v>75</v>
      </c>
      <c r="D16" s="526"/>
      <c r="E16" s="526"/>
      <c r="F16" s="526"/>
      <c r="G16" s="526"/>
      <c r="H16" s="526"/>
      <c r="I16" s="526"/>
      <c r="J16" s="526"/>
      <c r="K16" s="527"/>
      <c r="L16" s="508" t="s">
        <v>4</v>
      </c>
      <c r="M16" s="509"/>
      <c r="N16" s="517" t="s">
        <v>80</v>
      </c>
      <c r="O16" s="517"/>
      <c r="P16" s="517"/>
      <c r="Q16" s="517"/>
      <c r="R16" s="517"/>
      <c r="S16" s="517"/>
      <c r="T16" s="517"/>
      <c r="U16" s="517"/>
      <c r="V16" s="517"/>
      <c r="W16" s="518"/>
      <c r="X16" s="28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29"/>
      <c r="AJ16" s="29"/>
      <c r="AK16" s="29"/>
      <c r="AL16" s="48"/>
      <c r="AM16" s="49"/>
      <c r="AN16" s="49"/>
      <c r="AO16" s="49"/>
      <c r="AP16" s="49"/>
      <c r="AQ16" s="49"/>
      <c r="AR16" s="50"/>
      <c r="AS16" s="51"/>
      <c r="AT16" s="52"/>
      <c r="AU16" s="53"/>
      <c r="AV16" s="53"/>
      <c r="AW16" s="53"/>
      <c r="AX16" s="53"/>
      <c r="AY16" s="53"/>
    </row>
    <row r="17" spans="1:51" ht="13.7" customHeight="1" x14ac:dyDescent="0.2">
      <c r="A17" s="33" t="b">
        <v>1</v>
      </c>
      <c r="B17" s="34"/>
      <c r="C17" s="34"/>
      <c r="D17" s="538" t="str">
        <f>IF($A$17=TRUE, "Need-by date&gt;","")</f>
        <v>Need-by date&gt;</v>
      </c>
      <c r="E17" s="538"/>
      <c r="F17" s="538"/>
      <c r="G17" s="538"/>
      <c r="H17" s="538"/>
      <c r="I17" s="536" t="s">
        <v>76</v>
      </c>
      <c r="J17" s="536"/>
      <c r="K17" s="537"/>
      <c r="L17" s="528" t="s">
        <v>57</v>
      </c>
      <c r="M17" s="529"/>
      <c r="N17" s="530"/>
      <c r="O17" s="491" t="s">
        <v>77</v>
      </c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3"/>
      <c r="AU17" s="522" t="s">
        <v>68</v>
      </c>
      <c r="AV17" s="523"/>
      <c r="AW17" s="523"/>
      <c r="AX17" s="523"/>
      <c r="AY17" s="523"/>
    </row>
    <row r="18" spans="1:51" ht="13.5" thickBot="1" x14ac:dyDescent="0.25">
      <c r="A18" s="60" t="str">
        <f>IF(A17=TRUE,"Provide justification in Note to Buyer --&gt;&gt;", "Check box above only if RUSH is needed")</f>
        <v>Provide justification in Note to Buyer --&gt;&gt;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531"/>
      <c r="M18" s="532"/>
      <c r="N18" s="530"/>
      <c r="O18" s="491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3"/>
      <c r="AU18" s="59"/>
      <c r="AV18" s="7"/>
      <c r="AW18" s="7"/>
      <c r="AX18" s="7"/>
      <c r="AY18" s="7"/>
    </row>
    <row r="19" spans="1:51" ht="13.7" customHeight="1" thickBot="1" x14ac:dyDescent="0.25">
      <c r="A19" s="136" t="s">
        <v>15</v>
      </c>
      <c r="B19" s="477" t="s">
        <v>37</v>
      </c>
      <c r="C19" s="478"/>
      <c r="D19" s="478"/>
      <c r="E19" s="477" t="s">
        <v>42</v>
      </c>
      <c r="F19" s="478"/>
      <c r="G19" s="478"/>
      <c r="H19" s="477" t="s">
        <v>14</v>
      </c>
      <c r="I19" s="478"/>
      <c r="J19" s="478"/>
      <c r="K19" s="478"/>
      <c r="L19" s="478"/>
      <c r="M19" s="478"/>
      <c r="N19" s="478"/>
      <c r="O19" s="478"/>
      <c r="P19" s="477" t="s">
        <v>12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594"/>
      <c r="AO19" s="477" t="s">
        <v>13</v>
      </c>
      <c r="AP19" s="478"/>
      <c r="AQ19" s="478"/>
      <c r="AR19" s="478"/>
      <c r="AS19" s="478"/>
      <c r="AT19" s="477" t="s">
        <v>16</v>
      </c>
      <c r="AU19" s="478"/>
      <c r="AV19" s="478"/>
      <c r="AW19" s="478"/>
      <c r="AX19" s="478"/>
      <c r="AY19" s="496"/>
    </row>
    <row r="20" spans="1:51" x14ac:dyDescent="0.2">
      <c r="A20" s="510">
        <v>1</v>
      </c>
      <c r="B20" s="511">
        <v>110</v>
      </c>
      <c r="C20" s="512"/>
      <c r="D20" s="513"/>
      <c r="E20" s="590" t="s">
        <v>26</v>
      </c>
      <c r="F20" s="591"/>
      <c r="G20" s="592"/>
      <c r="H20" s="595" t="s">
        <v>27</v>
      </c>
      <c r="I20" s="595"/>
      <c r="J20" s="595"/>
      <c r="K20" s="595"/>
      <c r="L20" s="595"/>
      <c r="M20" s="595"/>
      <c r="N20" s="595"/>
      <c r="O20" s="595"/>
      <c r="P20" s="519" t="s">
        <v>59</v>
      </c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1"/>
      <c r="AO20" s="558">
        <v>114.56</v>
      </c>
      <c r="AP20" s="558"/>
      <c r="AQ20" s="558"/>
      <c r="AR20" s="558"/>
      <c r="AS20" s="559"/>
      <c r="AT20" s="552">
        <f>B20*AO20</f>
        <v>12601.6</v>
      </c>
      <c r="AU20" s="553"/>
      <c r="AV20" s="553"/>
      <c r="AW20" s="553"/>
      <c r="AX20" s="553"/>
      <c r="AY20" s="554"/>
    </row>
    <row r="21" spans="1:51" x14ac:dyDescent="0.2">
      <c r="A21" s="501"/>
      <c r="B21" s="514"/>
      <c r="C21" s="515"/>
      <c r="D21" s="516"/>
      <c r="E21" s="486"/>
      <c r="F21" s="487"/>
      <c r="G21" s="488"/>
      <c r="H21" s="483"/>
      <c r="I21" s="483"/>
      <c r="J21" s="483"/>
      <c r="K21" s="483"/>
      <c r="L21" s="483"/>
      <c r="M21" s="483"/>
      <c r="N21" s="483"/>
      <c r="O21" s="483"/>
      <c r="P21" s="481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82"/>
      <c r="AO21" s="560"/>
      <c r="AP21" s="560"/>
      <c r="AQ21" s="560"/>
      <c r="AR21" s="560"/>
      <c r="AS21" s="561"/>
      <c r="AT21" s="555"/>
      <c r="AU21" s="556"/>
      <c r="AV21" s="556"/>
      <c r="AW21" s="556"/>
      <c r="AX21" s="556"/>
      <c r="AY21" s="557"/>
    </row>
    <row r="22" spans="1:51" x14ac:dyDescent="0.2">
      <c r="A22" s="494">
        <v>2</v>
      </c>
      <c r="B22" s="539">
        <v>220</v>
      </c>
      <c r="C22" s="497"/>
      <c r="D22" s="540"/>
      <c r="E22" s="484" t="s">
        <v>28</v>
      </c>
      <c r="F22" s="445"/>
      <c r="G22" s="485"/>
      <c r="H22" s="483" t="s">
        <v>78</v>
      </c>
      <c r="I22" s="483"/>
      <c r="J22" s="483"/>
      <c r="K22" s="483"/>
      <c r="L22" s="483"/>
      <c r="M22" s="483"/>
      <c r="N22" s="483"/>
      <c r="O22" s="483"/>
      <c r="P22" s="563" t="s">
        <v>82</v>
      </c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5"/>
      <c r="AO22" s="558">
        <v>27.85</v>
      </c>
      <c r="AP22" s="558"/>
      <c r="AQ22" s="558"/>
      <c r="AR22" s="558"/>
      <c r="AS22" s="559"/>
      <c r="AT22" s="555">
        <f>B22*AO22</f>
        <v>6127</v>
      </c>
      <c r="AU22" s="556"/>
      <c r="AV22" s="556"/>
      <c r="AW22" s="556"/>
      <c r="AX22" s="556"/>
      <c r="AY22" s="557"/>
    </row>
    <row r="23" spans="1:51" x14ac:dyDescent="0.2">
      <c r="A23" s="495"/>
      <c r="B23" s="541"/>
      <c r="C23" s="542"/>
      <c r="D23" s="543"/>
      <c r="E23" s="486"/>
      <c r="F23" s="487"/>
      <c r="G23" s="488"/>
      <c r="H23" s="483"/>
      <c r="I23" s="483"/>
      <c r="J23" s="483"/>
      <c r="K23" s="483"/>
      <c r="L23" s="483"/>
      <c r="M23" s="483"/>
      <c r="N23" s="483"/>
      <c r="O23" s="483"/>
      <c r="P23" s="566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567"/>
      <c r="AO23" s="560"/>
      <c r="AP23" s="560"/>
      <c r="AQ23" s="560"/>
      <c r="AR23" s="560"/>
      <c r="AS23" s="561"/>
      <c r="AT23" s="555"/>
      <c r="AU23" s="556"/>
      <c r="AV23" s="556"/>
      <c r="AW23" s="556"/>
      <c r="AX23" s="556"/>
      <c r="AY23" s="557"/>
    </row>
    <row r="24" spans="1:51" x14ac:dyDescent="0.2">
      <c r="A24" s="494">
        <v>3</v>
      </c>
      <c r="B24" s="539">
        <v>5</v>
      </c>
      <c r="C24" s="497"/>
      <c r="D24" s="540"/>
      <c r="E24" s="484" t="s">
        <v>26</v>
      </c>
      <c r="F24" s="445"/>
      <c r="G24" s="485"/>
      <c r="H24" s="483" t="s">
        <v>38</v>
      </c>
      <c r="I24" s="483"/>
      <c r="J24" s="483"/>
      <c r="K24" s="483"/>
      <c r="L24" s="483"/>
      <c r="M24" s="483"/>
      <c r="N24" s="483"/>
      <c r="O24" s="483"/>
      <c r="P24" s="479" t="s">
        <v>51</v>
      </c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80"/>
      <c r="AO24" s="558">
        <v>1035.1199999999999</v>
      </c>
      <c r="AP24" s="558"/>
      <c r="AQ24" s="558"/>
      <c r="AR24" s="558"/>
      <c r="AS24" s="559"/>
      <c r="AT24" s="555">
        <f>B24*AO24</f>
        <v>5175.5999999999995</v>
      </c>
      <c r="AU24" s="556"/>
      <c r="AV24" s="556"/>
      <c r="AW24" s="556"/>
      <c r="AX24" s="556"/>
      <c r="AY24" s="557"/>
    </row>
    <row r="25" spans="1:51" x14ac:dyDescent="0.2">
      <c r="A25" s="495"/>
      <c r="B25" s="541"/>
      <c r="C25" s="542"/>
      <c r="D25" s="543"/>
      <c r="E25" s="486"/>
      <c r="F25" s="487"/>
      <c r="G25" s="488"/>
      <c r="H25" s="483"/>
      <c r="I25" s="483"/>
      <c r="J25" s="483"/>
      <c r="K25" s="483"/>
      <c r="L25" s="483"/>
      <c r="M25" s="483"/>
      <c r="N25" s="483"/>
      <c r="O25" s="483"/>
      <c r="P25" s="481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82"/>
      <c r="AO25" s="560"/>
      <c r="AP25" s="560"/>
      <c r="AQ25" s="560"/>
      <c r="AR25" s="560"/>
      <c r="AS25" s="561"/>
      <c r="AT25" s="555"/>
      <c r="AU25" s="556"/>
      <c r="AV25" s="556"/>
      <c r="AW25" s="556"/>
      <c r="AX25" s="556"/>
      <c r="AY25" s="557"/>
    </row>
    <row r="26" spans="1:51" x14ac:dyDescent="0.2">
      <c r="A26" s="494">
        <v>4</v>
      </c>
      <c r="B26" s="539">
        <v>1</v>
      </c>
      <c r="C26" s="497"/>
      <c r="D26" s="540"/>
      <c r="E26" s="484"/>
      <c r="F26" s="445"/>
      <c r="G26" s="485"/>
      <c r="H26" s="483"/>
      <c r="I26" s="483"/>
      <c r="J26" s="483"/>
      <c r="K26" s="483"/>
      <c r="L26" s="483"/>
      <c r="M26" s="483"/>
      <c r="N26" s="483"/>
      <c r="O26" s="483"/>
      <c r="P26" s="479" t="s">
        <v>29</v>
      </c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80"/>
      <c r="AO26" s="558">
        <v>87.5</v>
      </c>
      <c r="AP26" s="558"/>
      <c r="AQ26" s="558"/>
      <c r="AR26" s="558"/>
      <c r="AS26" s="559"/>
      <c r="AT26" s="555">
        <f>B26*AO26</f>
        <v>87.5</v>
      </c>
      <c r="AU26" s="556"/>
      <c r="AV26" s="556"/>
      <c r="AW26" s="556"/>
      <c r="AX26" s="556"/>
      <c r="AY26" s="557"/>
    </row>
    <row r="27" spans="1:51" x14ac:dyDescent="0.2">
      <c r="A27" s="510"/>
      <c r="B27" s="541"/>
      <c r="C27" s="542"/>
      <c r="D27" s="543"/>
      <c r="E27" s="486"/>
      <c r="F27" s="487"/>
      <c r="G27" s="488"/>
      <c r="H27" s="483"/>
      <c r="I27" s="483"/>
      <c r="J27" s="483"/>
      <c r="K27" s="483"/>
      <c r="L27" s="483"/>
      <c r="M27" s="483"/>
      <c r="N27" s="483"/>
      <c r="O27" s="483"/>
      <c r="P27" s="481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82"/>
      <c r="AO27" s="560"/>
      <c r="AP27" s="560"/>
      <c r="AQ27" s="560"/>
      <c r="AR27" s="560"/>
      <c r="AS27" s="561"/>
      <c r="AT27" s="555"/>
      <c r="AU27" s="556"/>
      <c r="AV27" s="556"/>
      <c r="AW27" s="556"/>
      <c r="AX27" s="556"/>
      <c r="AY27" s="557"/>
    </row>
    <row r="28" spans="1:51" x14ac:dyDescent="0.2">
      <c r="A28" s="596">
        <v>5</v>
      </c>
      <c r="B28" s="497"/>
      <c r="C28" s="498"/>
      <c r="D28" s="499"/>
      <c r="E28" s="484"/>
      <c r="F28" s="445"/>
      <c r="G28" s="485"/>
      <c r="H28" s="483"/>
      <c r="I28" s="483"/>
      <c r="J28" s="483"/>
      <c r="K28" s="483"/>
      <c r="L28" s="483"/>
      <c r="M28" s="483"/>
      <c r="N28" s="483"/>
      <c r="O28" s="483"/>
      <c r="P28" s="479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80"/>
      <c r="AO28" s="558"/>
      <c r="AP28" s="558"/>
      <c r="AQ28" s="558"/>
      <c r="AR28" s="558"/>
      <c r="AS28" s="559"/>
      <c r="AT28" s="555">
        <f>B28*AO28</f>
        <v>0</v>
      </c>
      <c r="AU28" s="556"/>
      <c r="AV28" s="556"/>
      <c r="AW28" s="556"/>
      <c r="AX28" s="556"/>
      <c r="AY28" s="557"/>
    </row>
    <row r="29" spans="1:51" x14ac:dyDescent="0.2">
      <c r="A29" s="596"/>
      <c r="B29" s="500"/>
      <c r="C29" s="500"/>
      <c r="D29" s="501"/>
      <c r="E29" s="486"/>
      <c r="F29" s="487"/>
      <c r="G29" s="488"/>
      <c r="H29" s="483"/>
      <c r="I29" s="483"/>
      <c r="J29" s="483"/>
      <c r="K29" s="483"/>
      <c r="L29" s="483"/>
      <c r="M29" s="483"/>
      <c r="N29" s="483"/>
      <c r="O29" s="483"/>
      <c r="P29" s="519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1"/>
      <c r="AO29" s="560"/>
      <c r="AP29" s="560"/>
      <c r="AQ29" s="560"/>
      <c r="AR29" s="560"/>
      <c r="AS29" s="561"/>
      <c r="AT29" s="555"/>
      <c r="AU29" s="556"/>
      <c r="AV29" s="556"/>
      <c r="AW29" s="556"/>
      <c r="AX29" s="556"/>
      <c r="AY29" s="557"/>
    </row>
    <row r="30" spans="1:51" x14ac:dyDescent="0.2">
      <c r="A30" s="596">
        <v>6</v>
      </c>
      <c r="B30" s="497"/>
      <c r="C30" s="498"/>
      <c r="D30" s="499"/>
      <c r="E30" s="484"/>
      <c r="F30" s="445"/>
      <c r="G30" s="485"/>
      <c r="H30" s="483"/>
      <c r="I30" s="483"/>
      <c r="J30" s="483"/>
      <c r="K30" s="483"/>
      <c r="L30" s="483"/>
      <c r="M30" s="483"/>
      <c r="N30" s="483"/>
      <c r="O30" s="483"/>
      <c r="P30" s="479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80"/>
      <c r="AO30" s="558"/>
      <c r="AP30" s="558"/>
      <c r="AQ30" s="558"/>
      <c r="AR30" s="558"/>
      <c r="AS30" s="559"/>
      <c r="AT30" s="555">
        <f>B30*AO30</f>
        <v>0</v>
      </c>
      <c r="AU30" s="556"/>
      <c r="AV30" s="556"/>
      <c r="AW30" s="556"/>
      <c r="AX30" s="556"/>
      <c r="AY30" s="557"/>
    </row>
    <row r="31" spans="1:51" ht="13.5" thickBot="1" x14ac:dyDescent="0.25">
      <c r="A31" s="596"/>
      <c r="B31" s="500"/>
      <c r="C31" s="500"/>
      <c r="D31" s="501"/>
      <c r="E31" s="486"/>
      <c r="F31" s="487"/>
      <c r="G31" s="488"/>
      <c r="H31" s="483"/>
      <c r="I31" s="483"/>
      <c r="J31" s="483"/>
      <c r="K31" s="483"/>
      <c r="L31" s="483"/>
      <c r="M31" s="483"/>
      <c r="N31" s="483"/>
      <c r="O31" s="483"/>
      <c r="P31" s="519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1"/>
      <c r="AO31" s="570"/>
      <c r="AP31" s="570"/>
      <c r="AQ31" s="570"/>
      <c r="AR31" s="570"/>
      <c r="AS31" s="571"/>
      <c r="AT31" s="555"/>
      <c r="AU31" s="556"/>
      <c r="AV31" s="556"/>
      <c r="AW31" s="556"/>
      <c r="AX31" s="556"/>
      <c r="AY31" s="557"/>
    </row>
    <row r="32" spans="1:51" ht="14.25" customHeight="1" thickTop="1" thickBot="1" x14ac:dyDescent="0.25">
      <c r="A32" s="62">
        <v>7</v>
      </c>
      <c r="B32" s="243" t="str">
        <f>IF(SUM(B20:B29)=0,"",IF(OR(G2="",T2=""),"Date&amp;Time needed-Excel Row 2",IF(AND(A9="",A10=""),"Missing Information in Vendor Name &amp;Address",IF(OR(N10="",N11="",N12=""),"Missing Information in PREPARER box",IF(OR(N14="",N15="",N16="",),"Missing Information in REQUESTOR box",IF(OR(AC10="",AB11="",AC12=""),"Missing Information in DELIVERY ADDRESS box",""))))))</f>
        <v/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503" t="s">
        <v>60</v>
      </c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49" t="s">
        <v>17</v>
      </c>
      <c r="AF32" s="549"/>
      <c r="AG32" s="549"/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9"/>
      <c r="AS32" s="550"/>
      <c r="AT32" s="562">
        <v>40</v>
      </c>
      <c r="AU32" s="562"/>
      <c r="AV32" s="562"/>
      <c r="AW32" s="562"/>
      <c r="AX32" s="562"/>
      <c r="AY32" s="562"/>
    </row>
    <row r="33" spans="1:51" ht="14.25" customHeight="1" thickBot="1" x14ac:dyDescent="0.25">
      <c r="A33" s="305" t="s">
        <v>63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313" t="s">
        <v>144</v>
      </c>
      <c r="Q33" s="314"/>
      <c r="R33" s="314"/>
      <c r="S33" s="314"/>
      <c r="T33" s="314"/>
      <c r="U33" s="314"/>
      <c r="V33" s="314"/>
      <c r="W33" s="314"/>
      <c r="X33" s="314"/>
      <c r="Y33" s="314"/>
      <c r="Z33" s="315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6"/>
      <c r="AL33" s="502" t="s">
        <v>73</v>
      </c>
      <c r="AM33" s="502"/>
      <c r="AN33" s="502"/>
      <c r="AO33" s="502"/>
      <c r="AP33" s="502"/>
      <c r="AQ33" s="502"/>
      <c r="AR33" s="502"/>
      <c r="AS33" s="502"/>
      <c r="AT33" s="568">
        <f>SUM(AT20:AY32)</f>
        <v>24031.699999999997</v>
      </c>
      <c r="AU33" s="568"/>
      <c r="AV33" s="568"/>
      <c r="AW33" s="568"/>
      <c r="AX33" s="568"/>
      <c r="AY33" s="569"/>
    </row>
    <row r="34" spans="1:51" ht="12.2" customHeight="1" x14ac:dyDescent="0.2">
      <c r="A34" s="139" t="s">
        <v>15</v>
      </c>
      <c r="B34" s="138" t="s">
        <v>139</v>
      </c>
      <c r="C34" s="241" t="s">
        <v>140</v>
      </c>
      <c r="D34" s="242"/>
      <c r="E34" s="241" t="s">
        <v>39</v>
      </c>
      <c r="F34" s="242"/>
      <c r="G34" s="242"/>
      <c r="H34" s="241" t="s">
        <v>141</v>
      </c>
      <c r="I34" s="297"/>
      <c r="J34" s="241" t="s">
        <v>142</v>
      </c>
      <c r="K34" s="297"/>
      <c r="L34" s="297"/>
      <c r="M34" s="241" t="s">
        <v>143</v>
      </c>
      <c r="N34" s="297"/>
      <c r="O34" s="297"/>
      <c r="P34" s="241" t="s">
        <v>19</v>
      </c>
      <c r="Q34" s="297"/>
      <c r="R34" s="297"/>
      <c r="S34" s="241" t="s">
        <v>36</v>
      </c>
      <c r="T34" s="241"/>
      <c r="U34" s="241"/>
      <c r="V34" s="241" t="s">
        <v>20</v>
      </c>
      <c r="W34" s="297"/>
      <c r="X34" s="297"/>
      <c r="Y34" s="297"/>
      <c r="Z34" s="146"/>
      <c r="AA34" s="139" t="s">
        <v>15</v>
      </c>
      <c r="AB34" s="139" t="s">
        <v>40</v>
      </c>
      <c r="AC34" s="241" t="s">
        <v>41</v>
      </c>
      <c r="AD34" s="241"/>
      <c r="AE34" s="241" t="s">
        <v>39</v>
      </c>
      <c r="AF34" s="241"/>
      <c r="AG34" s="241"/>
      <c r="AH34" s="241" t="s">
        <v>161</v>
      </c>
      <c r="AI34" s="241"/>
      <c r="AJ34" s="241" t="s">
        <v>143</v>
      </c>
      <c r="AK34" s="241"/>
      <c r="AL34" s="241"/>
      <c r="AM34" s="241"/>
      <c r="AN34" s="241"/>
      <c r="AO34" s="241"/>
      <c r="AP34" s="241" t="s">
        <v>19</v>
      </c>
      <c r="AQ34" s="297"/>
      <c r="AR34" s="297"/>
      <c r="AS34" s="241" t="s">
        <v>36</v>
      </c>
      <c r="AT34" s="241"/>
      <c r="AU34" s="241"/>
      <c r="AV34" s="241" t="s">
        <v>20</v>
      </c>
      <c r="AW34" s="297"/>
      <c r="AX34" s="297"/>
      <c r="AY34" s="297"/>
    </row>
    <row r="35" spans="1:51" ht="13.7" customHeight="1" x14ac:dyDescent="0.2">
      <c r="A35" s="35">
        <v>1</v>
      </c>
      <c r="B35" s="142" t="s">
        <v>148</v>
      </c>
      <c r="C35" s="469" t="s">
        <v>151</v>
      </c>
      <c r="D35" s="548"/>
      <c r="E35" s="544" t="s">
        <v>151</v>
      </c>
      <c r="F35" s="544"/>
      <c r="G35" s="544"/>
      <c r="H35" s="544" t="s">
        <v>149</v>
      </c>
      <c r="I35" s="544"/>
      <c r="J35" s="544" t="s">
        <v>149</v>
      </c>
      <c r="K35" s="544"/>
      <c r="L35" s="544"/>
      <c r="M35" s="544" t="s">
        <v>148</v>
      </c>
      <c r="N35" s="544"/>
      <c r="O35" s="544"/>
      <c r="P35" s="439">
        <v>0.45</v>
      </c>
      <c r="Q35" s="472"/>
      <c r="R35" s="473"/>
      <c r="S35" s="587">
        <f t="shared" ref="S35:S48" si="0">ROUND(P35*E53,2)</f>
        <v>49.5</v>
      </c>
      <c r="T35" s="588"/>
      <c r="U35" s="589"/>
      <c r="V35" s="545">
        <f t="shared" ref="V35:V48" si="1">ROUND(P35*J53,2)</f>
        <v>5670.72</v>
      </c>
      <c r="W35" s="546"/>
      <c r="X35" s="546"/>
      <c r="Y35" s="547"/>
      <c r="Z35" s="31"/>
      <c r="AA35" s="37">
        <v>3</v>
      </c>
      <c r="AB35" s="142" t="s">
        <v>147</v>
      </c>
      <c r="AC35" s="469" t="s">
        <v>61</v>
      </c>
      <c r="AD35" s="548"/>
      <c r="AE35" s="544" t="s">
        <v>151</v>
      </c>
      <c r="AF35" s="544"/>
      <c r="AG35" s="544"/>
      <c r="AH35" s="544" t="s">
        <v>150</v>
      </c>
      <c r="AI35" s="544"/>
      <c r="AJ35" s="469" t="s">
        <v>62</v>
      </c>
      <c r="AK35" s="470"/>
      <c r="AL35" s="470"/>
      <c r="AM35" s="470"/>
      <c r="AN35" s="470"/>
      <c r="AO35" s="471"/>
      <c r="AP35" s="439">
        <v>0.45</v>
      </c>
      <c r="AQ35" s="472"/>
      <c r="AR35" s="473"/>
      <c r="AS35" s="440">
        <f t="shared" ref="AS35:AS48" si="2">ROUND(AP35*AE53,2)</f>
        <v>2.25</v>
      </c>
      <c r="AT35" s="441"/>
      <c r="AU35" s="442"/>
      <c r="AV35" s="456">
        <f t="shared" ref="AV35:AV48" si="3">ROUND(AP35*AJ53,2)</f>
        <v>2329.02</v>
      </c>
      <c r="AW35" s="457"/>
      <c r="AX35" s="457"/>
      <c r="AY35" s="458"/>
    </row>
    <row r="36" spans="1:51" ht="12.75" customHeight="1" x14ac:dyDescent="0.2">
      <c r="A36" s="35">
        <v>1</v>
      </c>
      <c r="B36" s="32" t="s">
        <v>148</v>
      </c>
      <c r="C36" s="462" t="s">
        <v>151</v>
      </c>
      <c r="D36" s="464"/>
      <c r="E36" s="462" t="s">
        <v>151</v>
      </c>
      <c r="F36" s="463"/>
      <c r="G36" s="464"/>
      <c r="H36" s="465" t="s">
        <v>149</v>
      </c>
      <c r="I36" s="465"/>
      <c r="J36" s="465" t="s">
        <v>149</v>
      </c>
      <c r="K36" s="465"/>
      <c r="L36" s="465"/>
      <c r="M36" s="465" t="s">
        <v>148</v>
      </c>
      <c r="N36" s="465"/>
      <c r="O36" s="465"/>
      <c r="P36" s="439">
        <v>0.25</v>
      </c>
      <c r="Q36" s="472"/>
      <c r="R36" s="473"/>
      <c r="S36" s="474">
        <f t="shared" si="0"/>
        <v>27.5</v>
      </c>
      <c r="T36" s="475"/>
      <c r="U36" s="476"/>
      <c r="V36" s="545">
        <f t="shared" si="1"/>
        <v>3150.4</v>
      </c>
      <c r="W36" s="546"/>
      <c r="X36" s="546"/>
      <c r="Y36" s="547"/>
      <c r="Z36" s="31"/>
      <c r="AA36" s="37">
        <v>3</v>
      </c>
      <c r="AB36" s="32" t="s">
        <v>147</v>
      </c>
      <c r="AC36" s="462" t="s">
        <v>52</v>
      </c>
      <c r="AD36" s="464"/>
      <c r="AE36" s="462" t="s">
        <v>151</v>
      </c>
      <c r="AF36" s="463"/>
      <c r="AG36" s="464"/>
      <c r="AH36" s="465" t="s">
        <v>150</v>
      </c>
      <c r="AI36" s="465"/>
      <c r="AJ36" s="469"/>
      <c r="AK36" s="470"/>
      <c r="AL36" s="470"/>
      <c r="AM36" s="470"/>
      <c r="AN36" s="470"/>
      <c r="AO36" s="471"/>
      <c r="AP36" s="439">
        <v>0.25</v>
      </c>
      <c r="AQ36" s="472"/>
      <c r="AR36" s="473"/>
      <c r="AS36" s="440">
        <f t="shared" si="2"/>
        <v>1.25</v>
      </c>
      <c r="AT36" s="441"/>
      <c r="AU36" s="442"/>
      <c r="AV36" s="456">
        <f t="shared" si="3"/>
        <v>1293.9000000000001</v>
      </c>
      <c r="AW36" s="457"/>
      <c r="AX36" s="457"/>
      <c r="AY36" s="458"/>
    </row>
    <row r="37" spans="1:51" ht="12.75" customHeight="1" x14ac:dyDescent="0.2">
      <c r="A37" s="35">
        <v>1</v>
      </c>
      <c r="B37" s="32" t="s">
        <v>148</v>
      </c>
      <c r="C37" s="462" t="s">
        <v>151</v>
      </c>
      <c r="D37" s="464"/>
      <c r="E37" s="462" t="s">
        <v>151</v>
      </c>
      <c r="F37" s="463"/>
      <c r="G37" s="464"/>
      <c r="H37" s="465" t="s">
        <v>149</v>
      </c>
      <c r="I37" s="465"/>
      <c r="J37" s="465" t="s">
        <v>149</v>
      </c>
      <c r="K37" s="465"/>
      <c r="L37" s="465"/>
      <c r="M37" s="465" t="s">
        <v>148</v>
      </c>
      <c r="N37" s="465"/>
      <c r="O37" s="465"/>
      <c r="P37" s="439">
        <v>0.25</v>
      </c>
      <c r="Q37" s="472"/>
      <c r="R37" s="473"/>
      <c r="S37" s="474">
        <f t="shared" si="0"/>
        <v>27.5</v>
      </c>
      <c r="T37" s="475"/>
      <c r="U37" s="476"/>
      <c r="V37" s="545">
        <f t="shared" si="1"/>
        <v>3150.4</v>
      </c>
      <c r="W37" s="546"/>
      <c r="X37" s="546"/>
      <c r="Y37" s="547"/>
      <c r="Z37" s="31"/>
      <c r="AA37" s="37">
        <v>3</v>
      </c>
      <c r="AB37" s="32" t="s">
        <v>147</v>
      </c>
      <c r="AC37" s="462" t="s">
        <v>53</v>
      </c>
      <c r="AD37" s="464"/>
      <c r="AE37" s="462" t="s">
        <v>151</v>
      </c>
      <c r="AF37" s="463"/>
      <c r="AG37" s="464"/>
      <c r="AH37" s="465" t="s">
        <v>150</v>
      </c>
      <c r="AI37" s="465"/>
      <c r="AJ37" s="469"/>
      <c r="AK37" s="470"/>
      <c r="AL37" s="470"/>
      <c r="AM37" s="470"/>
      <c r="AN37" s="470"/>
      <c r="AO37" s="471"/>
      <c r="AP37" s="439">
        <v>0.25</v>
      </c>
      <c r="AQ37" s="472"/>
      <c r="AR37" s="473"/>
      <c r="AS37" s="440">
        <f t="shared" si="2"/>
        <v>1.25</v>
      </c>
      <c r="AT37" s="441"/>
      <c r="AU37" s="442"/>
      <c r="AV37" s="456">
        <f t="shared" si="3"/>
        <v>1293.9000000000001</v>
      </c>
      <c r="AW37" s="457"/>
      <c r="AX37" s="457"/>
      <c r="AY37" s="458"/>
    </row>
    <row r="38" spans="1:51" ht="12.75" customHeight="1" x14ac:dyDescent="0.2">
      <c r="A38" s="35">
        <v>1</v>
      </c>
      <c r="B38" s="32" t="s">
        <v>148</v>
      </c>
      <c r="C38" s="462" t="s">
        <v>151</v>
      </c>
      <c r="D38" s="464"/>
      <c r="E38" s="462" t="s">
        <v>151</v>
      </c>
      <c r="F38" s="463"/>
      <c r="G38" s="464"/>
      <c r="H38" s="465" t="s">
        <v>149</v>
      </c>
      <c r="I38" s="465"/>
      <c r="J38" s="465" t="s">
        <v>149</v>
      </c>
      <c r="K38" s="465"/>
      <c r="L38" s="465"/>
      <c r="M38" s="465" t="s">
        <v>148</v>
      </c>
      <c r="N38" s="465"/>
      <c r="O38" s="465"/>
      <c r="P38" s="439">
        <v>0.05</v>
      </c>
      <c r="Q38" s="472"/>
      <c r="R38" s="473"/>
      <c r="S38" s="474">
        <f t="shared" si="0"/>
        <v>5.5</v>
      </c>
      <c r="T38" s="475"/>
      <c r="U38" s="476"/>
      <c r="V38" s="545">
        <f t="shared" si="1"/>
        <v>630.08000000000004</v>
      </c>
      <c r="W38" s="546"/>
      <c r="X38" s="546"/>
      <c r="Y38" s="547"/>
      <c r="Z38" s="31"/>
      <c r="AA38" s="37">
        <v>3</v>
      </c>
      <c r="AB38" s="32" t="s">
        <v>147</v>
      </c>
      <c r="AC38" s="462" t="s">
        <v>54</v>
      </c>
      <c r="AD38" s="464"/>
      <c r="AE38" s="462" t="s">
        <v>151</v>
      </c>
      <c r="AF38" s="463"/>
      <c r="AG38" s="464"/>
      <c r="AH38" s="465" t="s">
        <v>150</v>
      </c>
      <c r="AI38" s="465"/>
      <c r="AJ38" s="469"/>
      <c r="AK38" s="470"/>
      <c r="AL38" s="470"/>
      <c r="AM38" s="470"/>
      <c r="AN38" s="470"/>
      <c r="AO38" s="471"/>
      <c r="AP38" s="439">
        <v>0.05</v>
      </c>
      <c r="AQ38" s="472"/>
      <c r="AR38" s="473"/>
      <c r="AS38" s="440">
        <f t="shared" si="2"/>
        <v>0.25</v>
      </c>
      <c r="AT38" s="441"/>
      <c r="AU38" s="442"/>
      <c r="AV38" s="456">
        <f t="shared" si="3"/>
        <v>258.77999999999997</v>
      </c>
      <c r="AW38" s="457"/>
      <c r="AX38" s="457"/>
      <c r="AY38" s="458"/>
    </row>
    <row r="39" spans="1:51" ht="12.75" customHeight="1" x14ac:dyDescent="0.2">
      <c r="A39" s="35"/>
      <c r="B39" s="63"/>
      <c r="C39" s="462"/>
      <c r="D39" s="464"/>
      <c r="E39" s="462"/>
      <c r="F39" s="463"/>
      <c r="G39" s="464"/>
      <c r="H39" s="584"/>
      <c r="I39" s="585"/>
      <c r="J39" s="584"/>
      <c r="K39" s="489"/>
      <c r="L39" s="585"/>
      <c r="M39" s="584"/>
      <c r="N39" s="489"/>
      <c r="O39" s="585"/>
      <c r="P39" s="439"/>
      <c r="Q39" s="472"/>
      <c r="R39" s="473"/>
      <c r="S39" s="474">
        <f t="shared" si="0"/>
        <v>0</v>
      </c>
      <c r="T39" s="475"/>
      <c r="U39" s="476"/>
      <c r="V39" s="545">
        <f t="shared" si="1"/>
        <v>0</v>
      </c>
      <c r="W39" s="546"/>
      <c r="X39" s="546"/>
      <c r="Y39" s="547"/>
      <c r="Z39" s="31"/>
      <c r="AA39" s="37"/>
      <c r="AB39" s="32"/>
      <c r="AC39" s="466"/>
      <c r="AD39" s="468"/>
      <c r="AE39" s="466"/>
      <c r="AF39" s="467"/>
      <c r="AG39" s="468"/>
      <c r="AH39" s="465"/>
      <c r="AI39" s="465"/>
      <c r="AJ39" s="469"/>
      <c r="AK39" s="470"/>
      <c r="AL39" s="470"/>
      <c r="AM39" s="470"/>
      <c r="AN39" s="470"/>
      <c r="AO39" s="471"/>
      <c r="AP39" s="438"/>
      <c r="AQ39" s="438"/>
      <c r="AR39" s="439"/>
      <c r="AS39" s="440">
        <f t="shared" si="2"/>
        <v>0</v>
      </c>
      <c r="AT39" s="441"/>
      <c r="AU39" s="442"/>
      <c r="AV39" s="456">
        <f t="shared" si="3"/>
        <v>0</v>
      </c>
      <c r="AW39" s="457"/>
      <c r="AX39" s="457"/>
      <c r="AY39" s="458"/>
    </row>
    <row r="40" spans="1:51" ht="12.75" customHeight="1" x14ac:dyDescent="0.2">
      <c r="A40" s="35">
        <v>2</v>
      </c>
      <c r="B40" s="36" t="s">
        <v>148</v>
      </c>
      <c r="C40" s="466" t="s">
        <v>151</v>
      </c>
      <c r="D40" s="586"/>
      <c r="E40" s="465" t="s">
        <v>151</v>
      </c>
      <c r="F40" s="465"/>
      <c r="G40" s="465"/>
      <c r="H40" s="465" t="s">
        <v>149</v>
      </c>
      <c r="I40" s="465"/>
      <c r="J40" s="544" t="s">
        <v>149</v>
      </c>
      <c r="K40" s="544"/>
      <c r="L40" s="544"/>
      <c r="M40" s="544"/>
      <c r="N40" s="544"/>
      <c r="O40" s="544"/>
      <c r="P40" s="439">
        <v>0.45</v>
      </c>
      <c r="Q40" s="472"/>
      <c r="R40" s="473"/>
      <c r="S40" s="474">
        <f t="shared" si="0"/>
        <v>99</v>
      </c>
      <c r="T40" s="475"/>
      <c r="U40" s="476"/>
      <c r="V40" s="545">
        <f t="shared" si="1"/>
        <v>2757.15</v>
      </c>
      <c r="W40" s="546"/>
      <c r="X40" s="546"/>
      <c r="Y40" s="547"/>
      <c r="Z40" s="31"/>
      <c r="AA40" s="37">
        <v>4</v>
      </c>
      <c r="AB40" s="36" t="s">
        <v>147</v>
      </c>
      <c r="AC40" s="466" t="s">
        <v>61</v>
      </c>
      <c r="AD40" s="586"/>
      <c r="AE40" s="465" t="s">
        <v>151</v>
      </c>
      <c r="AF40" s="465"/>
      <c r="AG40" s="465"/>
      <c r="AH40" s="465" t="s">
        <v>150</v>
      </c>
      <c r="AI40" s="465"/>
      <c r="AJ40" s="469"/>
      <c r="AK40" s="470"/>
      <c r="AL40" s="470"/>
      <c r="AM40" s="470"/>
      <c r="AN40" s="470"/>
      <c r="AO40" s="471"/>
      <c r="AP40" s="438">
        <v>1</v>
      </c>
      <c r="AQ40" s="438"/>
      <c r="AR40" s="439"/>
      <c r="AS40" s="440">
        <f t="shared" si="2"/>
        <v>1</v>
      </c>
      <c r="AT40" s="441"/>
      <c r="AU40" s="442"/>
      <c r="AV40" s="456">
        <f t="shared" si="3"/>
        <v>87.5</v>
      </c>
      <c r="AW40" s="457"/>
      <c r="AX40" s="457"/>
      <c r="AY40" s="458"/>
    </row>
    <row r="41" spans="1:51" ht="12.75" customHeight="1" x14ac:dyDescent="0.2">
      <c r="A41" s="35">
        <v>2</v>
      </c>
      <c r="B41" s="32" t="s">
        <v>148</v>
      </c>
      <c r="C41" s="462" t="s">
        <v>151</v>
      </c>
      <c r="D41" s="464"/>
      <c r="E41" s="462" t="s">
        <v>151</v>
      </c>
      <c r="F41" s="463"/>
      <c r="G41" s="464"/>
      <c r="H41" s="465" t="s">
        <v>149</v>
      </c>
      <c r="I41" s="465"/>
      <c r="J41" s="465" t="s">
        <v>149</v>
      </c>
      <c r="K41" s="465"/>
      <c r="L41" s="465"/>
      <c r="M41" s="465" t="s">
        <v>148</v>
      </c>
      <c r="N41" s="465"/>
      <c r="O41" s="465"/>
      <c r="P41" s="439">
        <v>0.25</v>
      </c>
      <c r="Q41" s="472"/>
      <c r="R41" s="473"/>
      <c r="S41" s="474">
        <f t="shared" si="0"/>
        <v>55</v>
      </c>
      <c r="T41" s="475"/>
      <c r="U41" s="476"/>
      <c r="V41" s="545">
        <f t="shared" si="1"/>
        <v>1531.75</v>
      </c>
      <c r="W41" s="546"/>
      <c r="X41" s="546"/>
      <c r="Y41" s="547"/>
      <c r="Z41" s="31"/>
      <c r="AA41" s="37"/>
      <c r="AB41" s="32"/>
      <c r="AC41" s="466"/>
      <c r="AD41" s="468"/>
      <c r="AE41" s="466"/>
      <c r="AF41" s="467"/>
      <c r="AG41" s="468"/>
      <c r="AH41" s="465"/>
      <c r="AI41" s="465"/>
      <c r="AJ41" s="469"/>
      <c r="AK41" s="470"/>
      <c r="AL41" s="470"/>
      <c r="AM41" s="470"/>
      <c r="AN41" s="470"/>
      <c r="AO41" s="471"/>
      <c r="AP41" s="438"/>
      <c r="AQ41" s="438"/>
      <c r="AR41" s="439"/>
      <c r="AS41" s="440">
        <f t="shared" si="2"/>
        <v>0</v>
      </c>
      <c r="AT41" s="441"/>
      <c r="AU41" s="442"/>
      <c r="AV41" s="456">
        <f t="shared" si="3"/>
        <v>0</v>
      </c>
      <c r="AW41" s="457"/>
      <c r="AX41" s="457"/>
      <c r="AY41" s="458"/>
    </row>
    <row r="42" spans="1:51" ht="12.75" customHeight="1" x14ac:dyDescent="0.2">
      <c r="A42" s="35">
        <v>2</v>
      </c>
      <c r="B42" s="32" t="s">
        <v>148</v>
      </c>
      <c r="C42" s="462" t="s">
        <v>151</v>
      </c>
      <c r="D42" s="464"/>
      <c r="E42" s="462" t="s">
        <v>151</v>
      </c>
      <c r="F42" s="463"/>
      <c r="G42" s="464"/>
      <c r="H42" s="465" t="s">
        <v>149</v>
      </c>
      <c r="I42" s="465"/>
      <c r="J42" s="465" t="s">
        <v>149</v>
      </c>
      <c r="K42" s="465"/>
      <c r="L42" s="465"/>
      <c r="M42" s="465" t="s">
        <v>148</v>
      </c>
      <c r="N42" s="465"/>
      <c r="O42" s="465"/>
      <c r="P42" s="439">
        <v>0.25</v>
      </c>
      <c r="Q42" s="472"/>
      <c r="R42" s="473"/>
      <c r="S42" s="474">
        <f t="shared" si="0"/>
        <v>55</v>
      </c>
      <c r="T42" s="475"/>
      <c r="U42" s="476"/>
      <c r="V42" s="545">
        <f t="shared" si="1"/>
        <v>1531.75</v>
      </c>
      <c r="W42" s="546"/>
      <c r="X42" s="546"/>
      <c r="Y42" s="547"/>
      <c r="Z42" s="31"/>
      <c r="AA42" s="37">
        <v>7</v>
      </c>
      <c r="AB42" s="36" t="s">
        <v>147</v>
      </c>
      <c r="AC42" s="466" t="s">
        <v>61</v>
      </c>
      <c r="AD42" s="586"/>
      <c r="AE42" s="465" t="s">
        <v>151</v>
      </c>
      <c r="AF42" s="465"/>
      <c r="AG42" s="465"/>
      <c r="AH42" s="465" t="s">
        <v>150</v>
      </c>
      <c r="AI42" s="465"/>
      <c r="AJ42" s="469"/>
      <c r="AK42" s="470"/>
      <c r="AL42" s="470"/>
      <c r="AM42" s="470"/>
      <c r="AN42" s="470"/>
      <c r="AO42" s="471"/>
      <c r="AP42" s="438">
        <v>1</v>
      </c>
      <c r="AQ42" s="438"/>
      <c r="AR42" s="439"/>
      <c r="AS42" s="440">
        <f t="shared" si="2"/>
        <v>1</v>
      </c>
      <c r="AT42" s="441"/>
      <c r="AU42" s="442"/>
      <c r="AV42" s="456">
        <f t="shared" si="3"/>
        <v>40</v>
      </c>
      <c r="AW42" s="457"/>
      <c r="AX42" s="457"/>
      <c r="AY42" s="458"/>
    </row>
    <row r="43" spans="1:51" ht="12.75" customHeight="1" x14ac:dyDescent="0.2">
      <c r="A43" s="35">
        <v>2</v>
      </c>
      <c r="B43" s="32" t="s">
        <v>148</v>
      </c>
      <c r="C43" s="462" t="s">
        <v>151</v>
      </c>
      <c r="D43" s="464"/>
      <c r="E43" s="462" t="s">
        <v>151</v>
      </c>
      <c r="F43" s="463"/>
      <c r="G43" s="464"/>
      <c r="H43" s="465" t="s">
        <v>149</v>
      </c>
      <c r="I43" s="465"/>
      <c r="J43" s="465" t="s">
        <v>149</v>
      </c>
      <c r="K43" s="465"/>
      <c r="L43" s="465"/>
      <c r="M43" s="465" t="s">
        <v>148</v>
      </c>
      <c r="N43" s="465"/>
      <c r="O43" s="465"/>
      <c r="P43" s="439">
        <v>0.05</v>
      </c>
      <c r="Q43" s="472"/>
      <c r="R43" s="473"/>
      <c r="S43" s="474">
        <f t="shared" si="0"/>
        <v>11</v>
      </c>
      <c r="T43" s="475"/>
      <c r="U43" s="476"/>
      <c r="V43" s="545">
        <f t="shared" si="1"/>
        <v>306.35000000000002</v>
      </c>
      <c r="W43" s="546"/>
      <c r="X43" s="546"/>
      <c r="Y43" s="547"/>
      <c r="Z43" s="31"/>
      <c r="AA43" s="37"/>
      <c r="AB43" s="32"/>
      <c r="AC43" s="466"/>
      <c r="AD43" s="468"/>
      <c r="AE43" s="466"/>
      <c r="AF43" s="467"/>
      <c r="AG43" s="468"/>
      <c r="AH43" s="465"/>
      <c r="AI43" s="465"/>
      <c r="AJ43" s="465"/>
      <c r="AK43" s="465"/>
      <c r="AL43" s="465"/>
      <c r="AM43" s="466"/>
      <c r="AN43" s="467"/>
      <c r="AO43" s="468"/>
      <c r="AP43" s="438"/>
      <c r="AQ43" s="438"/>
      <c r="AR43" s="439"/>
      <c r="AS43" s="440">
        <f t="shared" si="2"/>
        <v>0</v>
      </c>
      <c r="AT43" s="441"/>
      <c r="AU43" s="442"/>
      <c r="AV43" s="456">
        <f t="shared" si="3"/>
        <v>0</v>
      </c>
      <c r="AW43" s="457"/>
      <c r="AX43" s="457"/>
      <c r="AY43" s="458"/>
    </row>
    <row r="44" spans="1:51" ht="13.7" customHeight="1" x14ac:dyDescent="0.2">
      <c r="A44" s="35"/>
      <c r="B44" s="32"/>
      <c r="C44" s="462"/>
      <c r="D44" s="464"/>
      <c r="E44" s="462"/>
      <c r="F44" s="463"/>
      <c r="G44" s="464"/>
      <c r="H44" s="465"/>
      <c r="I44" s="465"/>
      <c r="J44" s="465"/>
      <c r="K44" s="465"/>
      <c r="L44" s="465"/>
      <c r="M44" s="465"/>
      <c r="N44" s="465"/>
      <c r="O44" s="465"/>
      <c r="P44" s="439"/>
      <c r="Q44" s="472"/>
      <c r="R44" s="473"/>
      <c r="S44" s="474">
        <f t="shared" si="0"/>
        <v>0</v>
      </c>
      <c r="T44" s="475"/>
      <c r="U44" s="476"/>
      <c r="V44" s="545">
        <f t="shared" si="1"/>
        <v>0</v>
      </c>
      <c r="W44" s="546"/>
      <c r="X44" s="546"/>
      <c r="Y44" s="547"/>
      <c r="Z44" s="31"/>
      <c r="AA44" s="37"/>
      <c r="AB44" s="32"/>
      <c r="AC44" s="466"/>
      <c r="AD44" s="468"/>
      <c r="AE44" s="466"/>
      <c r="AF44" s="467"/>
      <c r="AG44" s="468"/>
      <c r="AH44" s="465"/>
      <c r="AI44" s="465"/>
      <c r="AJ44" s="465"/>
      <c r="AK44" s="465"/>
      <c r="AL44" s="465"/>
      <c r="AM44" s="466"/>
      <c r="AN44" s="467"/>
      <c r="AO44" s="468"/>
      <c r="AP44" s="438"/>
      <c r="AQ44" s="438"/>
      <c r="AR44" s="439"/>
      <c r="AS44" s="440">
        <f t="shared" si="2"/>
        <v>0</v>
      </c>
      <c r="AT44" s="441"/>
      <c r="AU44" s="442"/>
      <c r="AV44" s="456">
        <f t="shared" si="3"/>
        <v>0</v>
      </c>
      <c r="AW44" s="457"/>
      <c r="AX44" s="457"/>
      <c r="AY44" s="458"/>
    </row>
    <row r="45" spans="1:51" x14ac:dyDescent="0.2">
      <c r="A45" s="35"/>
      <c r="B45" s="32"/>
      <c r="C45" s="462"/>
      <c r="D45" s="464"/>
      <c r="E45" s="462"/>
      <c r="F45" s="463"/>
      <c r="G45" s="464"/>
      <c r="H45" s="465"/>
      <c r="I45" s="465"/>
      <c r="J45" s="465"/>
      <c r="K45" s="465"/>
      <c r="L45" s="465"/>
      <c r="M45" s="465"/>
      <c r="N45" s="465"/>
      <c r="O45" s="465"/>
      <c r="P45" s="439"/>
      <c r="Q45" s="472"/>
      <c r="R45" s="473"/>
      <c r="S45" s="474">
        <f t="shared" si="0"/>
        <v>0</v>
      </c>
      <c r="T45" s="475"/>
      <c r="U45" s="476"/>
      <c r="V45" s="545">
        <f t="shared" si="1"/>
        <v>0</v>
      </c>
      <c r="W45" s="546"/>
      <c r="X45" s="546"/>
      <c r="Y45" s="547"/>
      <c r="Z45" s="31"/>
      <c r="AA45" s="37"/>
      <c r="AB45" s="32"/>
      <c r="AC45" s="466"/>
      <c r="AD45" s="468"/>
      <c r="AE45" s="466"/>
      <c r="AF45" s="467"/>
      <c r="AG45" s="468"/>
      <c r="AH45" s="465"/>
      <c r="AI45" s="465"/>
      <c r="AJ45" s="465"/>
      <c r="AK45" s="465"/>
      <c r="AL45" s="465"/>
      <c r="AM45" s="466"/>
      <c r="AN45" s="467"/>
      <c r="AO45" s="468"/>
      <c r="AP45" s="438"/>
      <c r="AQ45" s="438"/>
      <c r="AR45" s="439"/>
      <c r="AS45" s="440">
        <f t="shared" si="2"/>
        <v>0</v>
      </c>
      <c r="AT45" s="441"/>
      <c r="AU45" s="442"/>
      <c r="AV45" s="456">
        <f t="shared" si="3"/>
        <v>0</v>
      </c>
      <c r="AW45" s="457"/>
      <c r="AX45" s="457"/>
      <c r="AY45" s="458"/>
    </row>
    <row r="46" spans="1:51" x14ac:dyDescent="0.2">
      <c r="A46" s="35"/>
      <c r="B46" s="38"/>
      <c r="C46" s="443"/>
      <c r="D46" s="444"/>
      <c r="E46" s="443"/>
      <c r="F46" s="445"/>
      <c r="G46" s="444"/>
      <c r="H46" s="446"/>
      <c r="I46" s="446"/>
      <c r="J46" s="446"/>
      <c r="K46" s="446"/>
      <c r="L46" s="446"/>
      <c r="M46" s="446"/>
      <c r="N46" s="446"/>
      <c r="O46" s="446"/>
      <c r="P46" s="439"/>
      <c r="Q46" s="472"/>
      <c r="R46" s="473"/>
      <c r="S46" s="474">
        <f t="shared" si="0"/>
        <v>0</v>
      </c>
      <c r="T46" s="475"/>
      <c r="U46" s="476"/>
      <c r="V46" s="545">
        <f t="shared" si="1"/>
        <v>0</v>
      </c>
      <c r="W46" s="546"/>
      <c r="X46" s="546"/>
      <c r="Y46" s="547"/>
      <c r="Z46" s="39"/>
      <c r="AA46" s="37"/>
      <c r="AB46" s="38"/>
      <c r="AC46" s="447"/>
      <c r="AD46" s="448"/>
      <c r="AE46" s="447"/>
      <c r="AF46" s="449"/>
      <c r="AG46" s="448"/>
      <c r="AH46" s="446"/>
      <c r="AI46" s="446"/>
      <c r="AJ46" s="446"/>
      <c r="AK46" s="446"/>
      <c r="AL46" s="446"/>
      <c r="AM46" s="447"/>
      <c r="AN46" s="449"/>
      <c r="AO46" s="448"/>
      <c r="AP46" s="438"/>
      <c r="AQ46" s="438"/>
      <c r="AR46" s="439"/>
      <c r="AS46" s="440">
        <f t="shared" si="2"/>
        <v>0</v>
      </c>
      <c r="AT46" s="441"/>
      <c r="AU46" s="442"/>
      <c r="AV46" s="456">
        <f t="shared" si="3"/>
        <v>0</v>
      </c>
      <c r="AW46" s="457"/>
      <c r="AX46" s="457"/>
      <c r="AY46" s="458"/>
    </row>
    <row r="47" spans="1:51" ht="12.75" customHeight="1" x14ac:dyDescent="0.2">
      <c r="A47" s="35"/>
      <c r="B47" s="38"/>
      <c r="C47" s="443"/>
      <c r="D47" s="444"/>
      <c r="E47" s="443"/>
      <c r="F47" s="445"/>
      <c r="G47" s="444"/>
      <c r="H47" s="446"/>
      <c r="I47" s="446"/>
      <c r="J47" s="446"/>
      <c r="K47" s="446"/>
      <c r="L47" s="446"/>
      <c r="M47" s="446"/>
      <c r="N47" s="446"/>
      <c r="O47" s="446"/>
      <c r="P47" s="439"/>
      <c r="Q47" s="472"/>
      <c r="R47" s="473"/>
      <c r="S47" s="474">
        <f t="shared" si="0"/>
        <v>0</v>
      </c>
      <c r="T47" s="475"/>
      <c r="U47" s="476"/>
      <c r="V47" s="545">
        <f t="shared" si="1"/>
        <v>0</v>
      </c>
      <c r="W47" s="546"/>
      <c r="X47" s="546"/>
      <c r="Y47" s="547"/>
      <c r="Z47" s="39"/>
      <c r="AA47" s="37"/>
      <c r="AB47" s="38"/>
      <c r="AC47" s="447"/>
      <c r="AD47" s="448"/>
      <c r="AE47" s="447"/>
      <c r="AF47" s="449"/>
      <c r="AG47" s="448"/>
      <c r="AH47" s="446"/>
      <c r="AI47" s="446"/>
      <c r="AJ47" s="446"/>
      <c r="AK47" s="446"/>
      <c r="AL47" s="446"/>
      <c r="AM47" s="447"/>
      <c r="AN47" s="449"/>
      <c r="AO47" s="448"/>
      <c r="AP47" s="438"/>
      <c r="AQ47" s="438"/>
      <c r="AR47" s="439"/>
      <c r="AS47" s="440">
        <f t="shared" si="2"/>
        <v>0</v>
      </c>
      <c r="AT47" s="441"/>
      <c r="AU47" s="442"/>
      <c r="AV47" s="456">
        <f t="shared" si="3"/>
        <v>0</v>
      </c>
      <c r="AW47" s="457"/>
      <c r="AX47" s="457"/>
      <c r="AY47" s="458"/>
    </row>
    <row r="48" spans="1:51" ht="12.75" customHeight="1" x14ac:dyDescent="0.2">
      <c r="A48" s="64"/>
      <c r="B48" s="38"/>
      <c r="C48" s="443"/>
      <c r="D48" s="444"/>
      <c r="E48" s="443"/>
      <c r="F48" s="445"/>
      <c r="G48" s="444"/>
      <c r="H48" s="446"/>
      <c r="I48" s="446"/>
      <c r="J48" s="446"/>
      <c r="K48" s="446"/>
      <c r="L48" s="446"/>
      <c r="M48" s="446"/>
      <c r="N48" s="446"/>
      <c r="O48" s="446"/>
      <c r="P48" s="451"/>
      <c r="Q48" s="452"/>
      <c r="R48" s="453"/>
      <c r="S48" s="581">
        <f t="shared" si="0"/>
        <v>0</v>
      </c>
      <c r="T48" s="582"/>
      <c r="U48" s="583"/>
      <c r="V48" s="578">
        <f t="shared" si="1"/>
        <v>0</v>
      </c>
      <c r="W48" s="579"/>
      <c r="X48" s="579"/>
      <c r="Y48" s="580"/>
      <c r="Z48" s="39"/>
      <c r="AA48" s="65"/>
      <c r="AB48" s="38"/>
      <c r="AC48" s="447"/>
      <c r="AD48" s="448"/>
      <c r="AE48" s="447"/>
      <c r="AF48" s="449"/>
      <c r="AG48" s="448"/>
      <c r="AH48" s="446"/>
      <c r="AI48" s="446"/>
      <c r="AJ48" s="446"/>
      <c r="AK48" s="446"/>
      <c r="AL48" s="446"/>
      <c r="AM48" s="447"/>
      <c r="AN48" s="449"/>
      <c r="AO48" s="448"/>
      <c r="AP48" s="575"/>
      <c r="AQ48" s="575"/>
      <c r="AR48" s="451"/>
      <c r="AS48" s="572">
        <f t="shared" si="2"/>
        <v>0</v>
      </c>
      <c r="AT48" s="573"/>
      <c r="AU48" s="574"/>
      <c r="AV48" s="459">
        <f t="shared" si="3"/>
        <v>0</v>
      </c>
      <c r="AW48" s="460"/>
      <c r="AX48" s="460"/>
      <c r="AY48" s="461"/>
    </row>
    <row r="49" spans="1:51" ht="12.75" customHeight="1" x14ac:dyDescent="0.15">
      <c r="A49" s="450" t="str">
        <f>IF(AT33=0,"REQ STATUS: INCOMPLETE",IF(AND(AT33&lt;&gt;0,AU50=AT32),"REQ STATUS INCOMPLETE.  DID YOU FORGET SHIPPING (LINE 7) IN ACCT DISTRIBUTION?",IF(OR(AU50&lt;&gt;0,AV49&lt;&gt;AT33),"REQ STATUS:  INCOMPLETE. DO NOT PRINT.  CORRECT OR COMPLETE ACCT DISTRIBUTION. Acct Tot must equal Line Tot.",IF(B32&lt;&gt;"","HEADER INFO INCOMPLETE.  SEE YELLOW CELL ABOVE. COMPLETE HEADER BEFORE PRINTING.","REQ STATUS: COMPLETE &amp; CORRECT.  OK TO PRINT"))))</f>
        <v>REQ STATUS: COMPLETE &amp; CORRECT.  OK TO PRINT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66" t="s">
        <v>74</v>
      </c>
      <c r="AM49" s="67"/>
      <c r="AN49" s="67"/>
      <c r="AO49" s="67"/>
      <c r="AP49" s="67"/>
      <c r="AQ49" s="67"/>
      <c r="AR49" s="67"/>
      <c r="AS49" s="67"/>
      <c r="AT49" s="67"/>
      <c r="AU49" s="67"/>
      <c r="AV49" s="435">
        <f>SUM(V35:Y48)+SUM(AV35:AY48)</f>
        <v>24031.699999999997</v>
      </c>
      <c r="AW49" s="436"/>
      <c r="AX49" s="436"/>
      <c r="AY49" s="436"/>
    </row>
    <row r="50" spans="1:51" ht="12.75" customHeight="1" x14ac:dyDescent="0.2">
      <c r="A50" s="68"/>
      <c r="B50" s="34"/>
      <c r="C50" s="34"/>
      <c r="D50" s="34"/>
      <c r="E50" s="34"/>
      <c r="F50" s="34"/>
      <c r="G50" s="34"/>
      <c r="H50" s="34"/>
      <c r="I50" s="34"/>
      <c r="J50" s="34"/>
      <c r="K50" s="68"/>
      <c r="L50" s="34"/>
      <c r="M50" s="34"/>
      <c r="N50" s="34"/>
      <c r="O50" s="68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576" t="str">
        <f>IF(OR(AV49=0,AV49=AT33),"","ACCT TOT IS")</f>
        <v/>
      </c>
      <c r="AC50" s="577"/>
      <c r="AD50" s="577"/>
      <c r="AE50" s="577"/>
      <c r="AF50" s="577"/>
      <c r="AG50" s="437" t="str">
        <f>IF(AV49&gt;AT33,"GREATER THAN",IF(AV49&lt;AT33, "LESS THAN",""))</f>
        <v/>
      </c>
      <c r="AH50" s="532"/>
      <c r="AI50" s="532"/>
      <c r="AJ50" s="532"/>
      <c r="AK50" s="532"/>
      <c r="AL50" s="532"/>
      <c r="AM50" s="437" t="str">
        <f>IF(AV49=AT33,"","Line Item TOT BY")</f>
        <v/>
      </c>
      <c r="AN50" s="437"/>
      <c r="AO50" s="437"/>
      <c r="AP50" s="437"/>
      <c r="AQ50" s="437"/>
      <c r="AR50" s="437"/>
      <c r="AS50" s="34"/>
      <c r="AT50" s="34"/>
      <c r="AU50" s="454">
        <f>IF(AV49&gt;=AT33,ROUND(AV49-AT33,2),ROUND(AT33 -AV49,2))</f>
        <v>0</v>
      </c>
      <c r="AV50" s="455"/>
      <c r="AW50" s="455"/>
      <c r="AX50" s="455"/>
      <c r="AY50" s="455"/>
    </row>
    <row r="51" spans="1:51" hidden="1" x14ac:dyDescent="0.2">
      <c r="A51" s="1" t="s">
        <v>71</v>
      </c>
      <c r="AA51" s="1" t="s">
        <v>72</v>
      </c>
    </row>
    <row r="52" spans="1:51" hidden="1" x14ac:dyDescent="0.2">
      <c r="A52" s="1" t="s">
        <v>70</v>
      </c>
      <c r="E52" s="1" t="s">
        <v>36</v>
      </c>
      <c r="J52" s="1" t="s">
        <v>20</v>
      </c>
      <c r="AA52" s="1" t="s">
        <v>70</v>
      </c>
      <c r="AE52" s="1" t="s">
        <v>36</v>
      </c>
      <c r="AJ52" s="1" t="s">
        <v>20</v>
      </c>
    </row>
    <row r="53" spans="1:51" hidden="1" x14ac:dyDescent="0.2">
      <c r="B53" s="1">
        <v>29</v>
      </c>
      <c r="E53" s="334">
        <f t="shared" ref="E53:E66" si="4">IF(A35=$A$20,$B$20,IF(A35=$A$22,$B$22,IF(A35=$A$24,$B$24,IF(A35=$A$26,$B$26,IF(A35=$A$28,$B$28,IF(A35=$A$30,$B$30,IF(A35=$A$32,1)))))))</f>
        <v>110</v>
      </c>
      <c r="F53" s="334"/>
      <c r="G53" s="334"/>
      <c r="H53" s="334"/>
      <c r="J53" s="334">
        <f t="shared" ref="J53:J66" si="5">IF(A35=$A$20,$AT$20,IF(A35=$A$22,$AT$22,IF(A35=$A$24,$AT$24,IF(A35=$A$26,$AT$26,IF(A35=$A$28,$AT$28,IF(A35=$A$30,$AT$30,IF(A35=$A$32,$AT$32)))))))</f>
        <v>12601.6</v>
      </c>
      <c r="K53" s="334"/>
      <c r="L53" s="334"/>
      <c r="AB53" s="1">
        <v>29</v>
      </c>
      <c r="AE53" s="334">
        <f t="shared" ref="AE53:AE66" si="6">IF(AA35=$A$20,$B$20,IF(AA35=$A$22,$B$22,IF(AA35=$A$24,$B$24,IF(AA35=$A$26,$B$26,IF(AA35=$A$28,$B$28,IF(AA35=$A$30,$B$30,IF(AA35=$A$32,1)))))))</f>
        <v>5</v>
      </c>
      <c r="AF53" s="334"/>
      <c r="AG53" s="334"/>
      <c r="AH53" s="334"/>
      <c r="AJ53" s="334">
        <f t="shared" ref="AJ53:AJ66" si="7">IF(AA35=$A$20,$AT$20,IF(AA35=$A$22,$AT$22,IF(AA35=$A$24,$AT$24,IF(AA35=$A$26,$AT$26,IF(AA35=$A$28,$AT$28,IF(AA35=$A$30,$AT$30,IF(AA35=$A$32,$AT$32)))))))</f>
        <v>5175.5999999999995</v>
      </c>
      <c r="AK53" s="334"/>
      <c r="AL53" s="334"/>
    </row>
    <row r="54" spans="1:51" hidden="1" x14ac:dyDescent="0.2">
      <c r="B54" s="1">
        <v>30</v>
      </c>
      <c r="E54" s="334">
        <f t="shared" si="4"/>
        <v>110</v>
      </c>
      <c r="F54" s="334"/>
      <c r="G54" s="334"/>
      <c r="H54" s="334"/>
      <c r="J54" s="334">
        <f t="shared" si="5"/>
        <v>12601.6</v>
      </c>
      <c r="K54" s="334"/>
      <c r="L54" s="334"/>
      <c r="AB54" s="1">
        <v>30</v>
      </c>
      <c r="AE54" s="334">
        <f t="shared" si="6"/>
        <v>5</v>
      </c>
      <c r="AF54" s="334"/>
      <c r="AG54" s="334"/>
      <c r="AH54" s="334"/>
      <c r="AJ54" s="334">
        <f t="shared" si="7"/>
        <v>5175.5999999999995</v>
      </c>
      <c r="AK54" s="334"/>
      <c r="AL54" s="334"/>
    </row>
    <row r="55" spans="1:51" hidden="1" x14ac:dyDescent="0.2">
      <c r="B55" s="1">
        <v>31</v>
      </c>
      <c r="E55" s="334">
        <f t="shared" si="4"/>
        <v>110</v>
      </c>
      <c r="F55" s="334"/>
      <c r="G55" s="334"/>
      <c r="H55" s="334"/>
      <c r="J55" s="334">
        <f t="shared" si="5"/>
        <v>12601.6</v>
      </c>
      <c r="K55" s="334"/>
      <c r="L55" s="334"/>
      <c r="AB55" s="1">
        <v>31</v>
      </c>
      <c r="AE55" s="334">
        <f t="shared" si="6"/>
        <v>5</v>
      </c>
      <c r="AF55" s="334"/>
      <c r="AG55" s="334"/>
      <c r="AH55" s="334"/>
      <c r="AJ55" s="334">
        <f t="shared" si="7"/>
        <v>5175.5999999999995</v>
      </c>
      <c r="AK55" s="334"/>
      <c r="AL55" s="334"/>
    </row>
    <row r="56" spans="1:51" hidden="1" x14ac:dyDescent="0.2">
      <c r="B56" s="1">
        <v>32</v>
      </c>
      <c r="E56" s="334">
        <f t="shared" si="4"/>
        <v>110</v>
      </c>
      <c r="F56" s="334"/>
      <c r="G56" s="334"/>
      <c r="H56" s="334"/>
      <c r="J56" s="334">
        <f t="shared" si="5"/>
        <v>12601.6</v>
      </c>
      <c r="K56" s="334"/>
      <c r="L56" s="334"/>
      <c r="AB56" s="1">
        <v>32</v>
      </c>
      <c r="AE56" s="334">
        <f t="shared" si="6"/>
        <v>5</v>
      </c>
      <c r="AF56" s="334"/>
      <c r="AG56" s="334"/>
      <c r="AH56" s="334"/>
      <c r="AJ56" s="334">
        <f t="shared" si="7"/>
        <v>5175.5999999999995</v>
      </c>
      <c r="AK56" s="334"/>
      <c r="AL56" s="334"/>
    </row>
    <row r="57" spans="1:51" hidden="1" x14ac:dyDescent="0.2">
      <c r="B57" s="1">
        <v>33</v>
      </c>
      <c r="E57" s="334" t="b">
        <f t="shared" si="4"/>
        <v>0</v>
      </c>
      <c r="F57" s="334"/>
      <c r="G57" s="334"/>
      <c r="H57" s="334"/>
      <c r="J57" s="334" t="b">
        <f t="shared" si="5"/>
        <v>0</v>
      </c>
      <c r="K57" s="334"/>
      <c r="L57" s="334"/>
      <c r="AB57" s="1">
        <v>33</v>
      </c>
      <c r="AE57" s="334" t="b">
        <f t="shared" si="6"/>
        <v>0</v>
      </c>
      <c r="AF57" s="334"/>
      <c r="AG57" s="334"/>
      <c r="AH57" s="334"/>
      <c r="AJ57" s="334" t="b">
        <f t="shared" si="7"/>
        <v>0</v>
      </c>
      <c r="AK57" s="334"/>
      <c r="AL57" s="334"/>
    </row>
    <row r="58" spans="1:51" hidden="1" x14ac:dyDescent="0.2">
      <c r="B58" s="1">
        <v>34</v>
      </c>
      <c r="E58" s="334">
        <f t="shared" si="4"/>
        <v>220</v>
      </c>
      <c r="F58" s="334"/>
      <c r="G58" s="334"/>
      <c r="H58" s="334"/>
      <c r="J58" s="334">
        <f t="shared" si="5"/>
        <v>6127</v>
      </c>
      <c r="K58" s="334"/>
      <c r="L58" s="334"/>
      <c r="AB58" s="1">
        <v>34</v>
      </c>
      <c r="AE58" s="334">
        <f t="shared" si="6"/>
        <v>1</v>
      </c>
      <c r="AF58" s="334"/>
      <c r="AG58" s="334"/>
      <c r="AH58" s="334"/>
      <c r="AJ58" s="334">
        <f t="shared" si="7"/>
        <v>87.5</v>
      </c>
      <c r="AK58" s="334"/>
      <c r="AL58" s="334"/>
    </row>
    <row r="59" spans="1:51" hidden="1" x14ac:dyDescent="0.2">
      <c r="B59" s="1">
        <v>35</v>
      </c>
      <c r="E59" s="334">
        <f t="shared" si="4"/>
        <v>220</v>
      </c>
      <c r="F59" s="334"/>
      <c r="G59" s="334"/>
      <c r="H59" s="334"/>
      <c r="J59" s="334">
        <f t="shared" si="5"/>
        <v>6127</v>
      </c>
      <c r="K59" s="334"/>
      <c r="L59" s="334"/>
      <c r="AB59" s="1">
        <v>35</v>
      </c>
      <c r="AE59" s="334" t="b">
        <f t="shared" si="6"/>
        <v>0</v>
      </c>
      <c r="AF59" s="334"/>
      <c r="AG59" s="334"/>
      <c r="AH59" s="334"/>
      <c r="AJ59" s="334" t="b">
        <f t="shared" si="7"/>
        <v>0</v>
      </c>
      <c r="AK59" s="334"/>
      <c r="AL59" s="334"/>
    </row>
    <row r="60" spans="1:51" hidden="1" x14ac:dyDescent="0.2">
      <c r="B60" s="1">
        <v>36</v>
      </c>
      <c r="E60" s="334">
        <f t="shared" si="4"/>
        <v>220</v>
      </c>
      <c r="F60" s="334"/>
      <c r="G60" s="334"/>
      <c r="H60" s="334"/>
      <c r="J60" s="334">
        <f t="shared" si="5"/>
        <v>6127</v>
      </c>
      <c r="K60" s="334"/>
      <c r="L60" s="334"/>
      <c r="AB60" s="1">
        <v>36</v>
      </c>
      <c r="AE60" s="334">
        <f t="shared" si="6"/>
        <v>1</v>
      </c>
      <c r="AF60" s="334"/>
      <c r="AG60" s="334"/>
      <c r="AH60" s="334"/>
      <c r="AJ60" s="334">
        <f t="shared" si="7"/>
        <v>40</v>
      </c>
      <c r="AK60" s="334"/>
      <c r="AL60" s="334"/>
    </row>
    <row r="61" spans="1:51" hidden="1" x14ac:dyDescent="0.2">
      <c r="B61" s="1">
        <v>37</v>
      </c>
      <c r="E61" s="334">
        <f t="shared" si="4"/>
        <v>220</v>
      </c>
      <c r="F61" s="334"/>
      <c r="G61" s="334"/>
      <c r="H61" s="334"/>
      <c r="J61" s="334">
        <f t="shared" si="5"/>
        <v>6127</v>
      </c>
      <c r="K61" s="334"/>
      <c r="L61" s="334"/>
      <c r="AB61" s="1">
        <v>37</v>
      </c>
      <c r="AE61" s="334" t="b">
        <f t="shared" si="6"/>
        <v>0</v>
      </c>
      <c r="AF61" s="334"/>
      <c r="AG61" s="334"/>
      <c r="AH61" s="334"/>
      <c r="AJ61" s="334" t="b">
        <f t="shared" si="7"/>
        <v>0</v>
      </c>
      <c r="AK61" s="334"/>
      <c r="AL61" s="334"/>
    </row>
    <row r="62" spans="1:51" hidden="1" x14ac:dyDescent="0.2">
      <c r="B62" s="1">
        <v>38</v>
      </c>
      <c r="E62" s="334" t="b">
        <f t="shared" si="4"/>
        <v>0</v>
      </c>
      <c r="F62" s="334"/>
      <c r="G62" s="334"/>
      <c r="H62" s="334"/>
      <c r="J62" s="334" t="b">
        <f t="shared" si="5"/>
        <v>0</v>
      </c>
      <c r="K62" s="334"/>
      <c r="L62" s="334"/>
      <c r="AB62" s="1">
        <v>38</v>
      </c>
      <c r="AE62" s="334" t="b">
        <f t="shared" si="6"/>
        <v>0</v>
      </c>
      <c r="AF62" s="334"/>
      <c r="AG62" s="334"/>
      <c r="AH62" s="334"/>
      <c r="AJ62" s="334" t="b">
        <f t="shared" si="7"/>
        <v>0</v>
      </c>
      <c r="AK62" s="334"/>
      <c r="AL62" s="334"/>
    </row>
    <row r="63" spans="1:51" hidden="1" x14ac:dyDescent="0.2">
      <c r="B63" s="1">
        <v>39</v>
      </c>
      <c r="E63" s="334" t="b">
        <f t="shared" si="4"/>
        <v>0</v>
      </c>
      <c r="F63" s="334"/>
      <c r="G63" s="334"/>
      <c r="H63" s="334"/>
      <c r="J63" s="334" t="b">
        <f t="shared" si="5"/>
        <v>0</v>
      </c>
      <c r="K63" s="334"/>
      <c r="L63" s="334"/>
      <c r="AB63" s="1">
        <v>39</v>
      </c>
      <c r="AE63" s="334" t="b">
        <f t="shared" si="6"/>
        <v>0</v>
      </c>
      <c r="AF63" s="334"/>
      <c r="AG63" s="334"/>
      <c r="AH63" s="334"/>
      <c r="AJ63" s="334" t="b">
        <f t="shared" si="7"/>
        <v>0</v>
      </c>
      <c r="AK63" s="334"/>
      <c r="AL63" s="334"/>
    </row>
    <row r="64" spans="1:51" hidden="1" x14ac:dyDescent="0.2">
      <c r="B64" s="1">
        <v>40</v>
      </c>
      <c r="E64" s="334" t="b">
        <f t="shared" si="4"/>
        <v>0</v>
      </c>
      <c r="F64" s="334"/>
      <c r="G64" s="334"/>
      <c r="H64" s="334"/>
      <c r="J64" s="334" t="b">
        <f t="shared" si="5"/>
        <v>0</v>
      </c>
      <c r="K64" s="334"/>
      <c r="L64" s="334"/>
      <c r="AB64" s="1">
        <v>40</v>
      </c>
      <c r="AE64" s="334" t="b">
        <f t="shared" si="6"/>
        <v>0</v>
      </c>
      <c r="AF64" s="334"/>
      <c r="AG64" s="334"/>
      <c r="AH64" s="334"/>
      <c r="AJ64" s="334" t="b">
        <f t="shared" si="7"/>
        <v>0</v>
      </c>
      <c r="AK64" s="334"/>
      <c r="AL64" s="334"/>
    </row>
    <row r="65" spans="2:38" hidden="1" x14ac:dyDescent="0.2">
      <c r="B65" s="1">
        <v>41</v>
      </c>
      <c r="E65" s="334" t="b">
        <f t="shared" si="4"/>
        <v>0</v>
      </c>
      <c r="F65" s="334"/>
      <c r="G65" s="334"/>
      <c r="H65" s="334"/>
      <c r="J65" s="334" t="b">
        <f t="shared" si="5"/>
        <v>0</v>
      </c>
      <c r="K65" s="334"/>
      <c r="L65" s="334"/>
      <c r="AB65" s="1">
        <v>41</v>
      </c>
      <c r="AE65" s="334" t="b">
        <f t="shared" si="6"/>
        <v>0</v>
      </c>
      <c r="AF65" s="334"/>
      <c r="AG65" s="334"/>
      <c r="AH65" s="334"/>
      <c r="AJ65" s="334" t="b">
        <f t="shared" si="7"/>
        <v>0</v>
      </c>
      <c r="AK65" s="334"/>
      <c r="AL65" s="334"/>
    </row>
    <row r="66" spans="2:38" hidden="1" x14ac:dyDescent="0.2">
      <c r="B66" s="1">
        <v>42</v>
      </c>
      <c r="E66" s="334" t="b">
        <f t="shared" si="4"/>
        <v>0</v>
      </c>
      <c r="F66" s="334"/>
      <c r="G66" s="334"/>
      <c r="H66" s="334"/>
      <c r="J66" s="334" t="b">
        <f t="shared" si="5"/>
        <v>0</v>
      </c>
      <c r="K66" s="334"/>
      <c r="L66" s="334"/>
      <c r="AB66" s="1">
        <v>42</v>
      </c>
      <c r="AE66" s="334" t="b">
        <f t="shared" si="6"/>
        <v>0</v>
      </c>
      <c r="AF66" s="334"/>
      <c r="AG66" s="334"/>
      <c r="AH66" s="334"/>
      <c r="AJ66" s="334" t="b">
        <f t="shared" si="7"/>
        <v>0</v>
      </c>
      <c r="AK66" s="334"/>
      <c r="AL66" s="334"/>
    </row>
  </sheetData>
  <mergeCells count="407">
    <mergeCell ref="AJ37:AO37"/>
    <mergeCell ref="AJ38:AO38"/>
    <mergeCell ref="AJ39:AO39"/>
    <mergeCell ref="H37:I37"/>
    <mergeCell ref="J37:L37"/>
    <mergeCell ref="AL8:AY8"/>
    <mergeCell ref="Z1:AK4"/>
    <mergeCell ref="W6:AK6"/>
    <mergeCell ref="A7:AH7"/>
    <mergeCell ref="AL6:AN7"/>
    <mergeCell ref="AO6:AY7"/>
    <mergeCell ref="A8:K8"/>
    <mergeCell ref="G2:L2"/>
    <mergeCell ref="T2:X2"/>
    <mergeCell ref="B4:F4"/>
    <mergeCell ref="G4:L4"/>
    <mergeCell ref="N4:R4"/>
    <mergeCell ref="T4:X4"/>
    <mergeCell ref="L8:X8"/>
    <mergeCell ref="AI8:AK8"/>
    <mergeCell ref="E19:G19"/>
    <mergeCell ref="D15:K15"/>
    <mergeCell ref="P19:AN19"/>
    <mergeCell ref="H20:O21"/>
    <mergeCell ref="A30:A31"/>
    <mergeCell ref="B30:D31"/>
    <mergeCell ref="E30:G31"/>
    <mergeCell ref="E26:G27"/>
    <mergeCell ref="A28:A29"/>
    <mergeCell ref="B26:D27"/>
    <mergeCell ref="E40:G40"/>
    <mergeCell ref="E41:G41"/>
    <mergeCell ref="H41:I41"/>
    <mergeCell ref="H42:I42"/>
    <mergeCell ref="C41:D41"/>
    <mergeCell ref="C39:D39"/>
    <mergeCell ref="H38:I38"/>
    <mergeCell ref="A26:A27"/>
    <mergeCell ref="E20:G21"/>
    <mergeCell ref="AH40:AI40"/>
    <mergeCell ref="AE37:AG37"/>
    <mergeCell ref="AE36:AG36"/>
    <mergeCell ref="AC37:AD37"/>
    <mergeCell ref="J35:L35"/>
    <mergeCell ref="E43:G43"/>
    <mergeCell ref="C43:D43"/>
    <mergeCell ref="M46:O46"/>
    <mergeCell ref="E42:G42"/>
    <mergeCell ref="C42:D42"/>
    <mergeCell ref="M38:O38"/>
    <mergeCell ref="M40:O40"/>
    <mergeCell ref="C40:D40"/>
    <mergeCell ref="C38:D38"/>
    <mergeCell ref="E38:G38"/>
    <mergeCell ref="C46:D46"/>
    <mergeCell ref="E44:G44"/>
    <mergeCell ref="E45:G45"/>
    <mergeCell ref="E46:G46"/>
    <mergeCell ref="C44:D44"/>
    <mergeCell ref="C45:D45"/>
    <mergeCell ref="M45:O45"/>
    <mergeCell ref="M44:O44"/>
    <mergeCell ref="E39:G39"/>
    <mergeCell ref="AC40:AD40"/>
    <mergeCell ref="M35:O35"/>
    <mergeCell ref="M36:O36"/>
    <mergeCell ref="P35:R35"/>
    <mergeCell ref="P36:R36"/>
    <mergeCell ref="AC36:AD36"/>
    <mergeCell ref="V37:Y37"/>
    <mergeCell ref="S35:U35"/>
    <mergeCell ref="V36:Y36"/>
    <mergeCell ref="P37:R37"/>
    <mergeCell ref="M37:O37"/>
    <mergeCell ref="V35:Y35"/>
    <mergeCell ref="V48:Y48"/>
    <mergeCell ref="S48:U48"/>
    <mergeCell ref="M48:O48"/>
    <mergeCell ref="E48:G48"/>
    <mergeCell ref="AC45:AD45"/>
    <mergeCell ref="V42:Y42"/>
    <mergeCell ref="P45:R45"/>
    <mergeCell ref="M43:O43"/>
    <mergeCell ref="M39:O39"/>
    <mergeCell ref="H44:I44"/>
    <mergeCell ref="J44:L44"/>
    <mergeCell ref="J40:L40"/>
    <mergeCell ref="M42:O42"/>
    <mergeCell ref="H43:I43"/>
    <mergeCell ref="H46:I46"/>
    <mergeCell ref="J46:L46"/>
    <mergeCell ref="H45:I45"/>
    <mergeCell ref="J45:L45"/>
    <mergeCell ref="J42:L42"/>
    <mergeCell ref="H39:I39"/>
    <mergeCell ref="J39:L39"/>
    <mergeCell ref="AC42:AD42"/>
    <mergeCell ref="M41:O41"/>
    <mergeCell ref="J43:L43"/>
    <mergeCell ref="AS48:AU48"/>
    <mergeCell ref="AP48:AR48"/>
    <mergeCell ref="AG50:AL50"/>
    <mergeCell ref="AB50:AF50"/>
    <mergeCell ref="AM47:AO47"/>
    <mergeCell ref="AH48:AI48"/>
    <mergeCell ref="J38:L38"/>
    <mergeCell ref="C37:D37"/>
    <mergeCell ref="H40:I40"/>
    <mergeCell ref="AM48:AO48"/>
    <mergeCell ref="AJ46:AL46"/>
    <mergeCell ref="AC46:AD46"/>
    <mergeCell ref="AH47:AI47"/>
    <mergeCell ref="AJ47:AL47"/>
    <mergeCell ref="AC47:AD47"/>
    <mergeCell ref="AE47:AG47"/>
    <mergeCell ref="AC44:AD44"/>
    <mergeCell ref="AE38:AG38"/>
    <mergeCell ref="AE39:AG39"/>
    <mergeCell ref="AE44:AG44"/>
    <mergeCell ref="V47:Y47"/>
    <mergeCell ref="AC43:AD43"/>
    <mergeCell ref="AH46:AI46"/>
    <mergeCell ref="V41:Y41"/>
    <mergeCell ref="AV46:AY46"/>
    <mergeCell ref="V43:Y43"/>
    <mergeCell ref="S44:U44"/>
    <mergeCell ref="S45:U45"/>
    <mergeCell ref="S46:U46"/>
    <mergeCell ref="V45:Y45"/>
    <mergeCell ref="V46:Y46"/>
    <mergeCell ref="V44:Y44"/>
    <mergeCell ref="AS46:AU46"/>
    <mergeCell ref="S43:U43"/>
    <mergeCell ref="AM45:AO45"/>
    <mergeCell ref="AM46:AO46"/>
    <mergeCell ref="AP46:AR46"/>
    <mergeCell ref="AS44:AU44"/>
    <mergeCell ref="AS43:AU43"/>
    <mergeCell ref="AE43:AG43"/>
    <mergeCell ref="AE45:AG45"/>
    <mergeCell ref="AC41:AD41"/>
    <mergeCell ref="S41:U41"/>
    <mergeCell ref="S42:U42"/>
    <mergeCell ref="AJ43:AL43"/>
    <mergeCell ref="AP43:AR43"/>
    <mergeCell ref="AH39:AI39"/>
    <mergeCell ref="AP39:AR39"/>
    <mergeCell ref="AV44:AY44"/>
    <mergeCell ref="AV45:AY45"/>
    <mergeCell ref="AS41:AU41"/>
    <mergeCell ref="AS40:AU40"/>
    <mergeCell ref="AS42:AU42"/>
    <mergeCell ref="AV42:AY42"/>
    <mergeCell ref="AV43:AY43"/>
    <mergeCell ref="AS45:AU45"/>
    <mergeCell ref="AV41:AY41"/>
    <mergeCell ref="AP44:AR44"/>
    <mergeCell ref="AP45:AR45"/>
    <mergeCell ref="AM43:AO43"/>
    <mergeCell ref="AJ45:AL45"/>
    <mergeCell ref="AM44:AO44"/>
    <mergeCell ref="AP42:AR42"/>
    <mergeCell ref="AP40:AR40"/>
    <mergeCell ref="AP41:AR41"/>
    <mergeCell ref="AT20:AY21"/>
    <mergeCell ref="AT22:AY23"/>
    <mergeCell ref="AT24:AY25"/>
    <mergeCell ref="AT26:AY27"/>
    <mergeCell ref="AT28:AY29"/>
    <mergeCell ref="AO24:AS25"/>
    <mergeCell ref="AV34:AY34"/>
    <mergeCell ref="AH36:AI36"/>
    <mergeCell ref="AT32:AY32"/>
    <mergeCell ref="AP36:AR36"/>
    <mergeCell ref="AO22:AS23"/>
    <mergeCell ref="AO20:AS21"/>
    <mergeCell ref="P22:AN23"/>
    <mergeCell ref="P28:AN29"/>
    <mergeCell ref="AT30:AY31"/>
    <mergeCell ref="AE34:AG34"/>
    <mergeCell ref="AT33:AY33"/>
    <mergeCell ref="P30:AN31"/>
    <mergeCell ref="S34:U34"/>
    <mergeCell ref="AO30:AS31"/>
    <mergeCell ref="AO28:AS29"/>
    <mergeCell ref="AO26:AS27"/>
    <mergeCell ref="AJ34:AO34"/>
    <mergeCell ref="AJ35:AO35"/>
    <mergeCell ref="E22:G23"/>
    <mergeCell ref="B32:O32"/>
    <mergeCell ref="AV35:AY35"/>
    <mergeCell ref="AV36:AY36"/>
    <mergeCell ref="AP34:AR34"/>
    <mergeCell ref="AS34:AU34"/>
    <mergeCell ref="AE32:AS32"/>
    <mergeCell ref="AS35:AU35"/>
    <mergeCell ref="AS36:AU36"/>
    <mergeCell ref="AP35:AR35"/>
    <mergeCell ref="P34:R34"/>
    <mergeCell ref="E35:G35"/>
    <mergeCell ref="E36:G36"/>
    <mergeCell ref="C35:D35"/>
    <mergeCell ref="C36:D36"/>
    <mergeCell ref="H36:I36"/>
    <mergeCell ref="J36:L36"/>
    <mergeCell ref="H35:I35"/>
    <mergeCell ref="A33:O33"/>
    <mergeCell ref="H34:I34"/>
    <mergeCell ref="C34:D34"/>
    <mergeCell ref="E34:G34"/>
    <mergeCell ref="AJ36:AO36"/>
    <mergeCell ref="AV38:AY38"/>
    <mergeCell ref="AV40:AY40"/>
    <mergeCell ref="AV39:AY39"/>
    <mergeCell ref="J34:L34"/>
    <mergeCell ref="AC34:AD34"/>
    <mergeCell ref="AH34:AI34"/>
    <mergeCell ref="AH35:AI35"/>
    <mergeCell ref="AS37:AU37"/>
    <mergeCell ref="V39:Y39"/>
    <mergeCell ref="V40:Y40"/>
    <mergeCell ref="AE35:AG35"/>
    <mergeCell ref="V34:Y34"/>
    <mergeCell ref="S36:U36"/>
    <mergeCell ref="V38:Y38"/>
    <mergeCell ref="AC35:AD35"/>
    <mergeCell ref="AP37:AR37"/>
    <mergeCell ref="AP38:AR38"/>
    <mergeCell ref="AS38:AU38"/>
    <mergeCell ref="AS39:AU39"/>
    <mergeCell ref="AC38:AD38"/>
    <mergeCell ref="M34:O34"/>
    <mergeCell ref="AC39:AD39"/>
    <mergeCell ref="AH37:AI37"/>
    <mergeCell ref="AH38:AI38"/>
    <mergeCell ref="A20:A21"/>
    <mergeCell ref="B20:D21"/>
    <mergeCell ref="B19:D19"/>
    <mergeCell ref="AC10:AK10"/>
    <mergeCell ref="N11:W11"/>
    <mergeCell ref="L14:M14"/>
    <mergeCell ref="N16:W16"/>
    <mergeCell ref="L15:M15"/>
    <mergeCell ref="AV37:AY37"/>
    <mergeCell ref="P20:AN21"/>
    <mergeCell ref="AU17:AY17"/>
    <mergeCell ref="L10:M10"/>
    <mergeCell ref="A16:B16"/>
    <mergeCell ref="C16:K16"/>
    <mergeCell ref="L17:N18"/>
    <mergeCell ref="A11:K11"/>
    <mergeCell ref="A15:C15"/>
    <mergeCell ref="I17:K17"/>
    <mergeCell ref="D17:H17"/>
    <mergeCell ref="A24:A25"/>
    <mergeCell ref="B22:D23"/>
    <mergeCell ref="H24:O25"/>
    <mergeCell ref="H22:O23"/>
    <mergeCell ref="B24:D25"/>
    <mergeCell ref="J41:L41"/>
    <mergeCell ref="P41:R41"/>
    <mergeCell ref="H19:O19"/>
    <mergeCell ref="P24:AN25"/>
    <mergeCell ref="P26:AN27"/>
    <mergeCell ref="H26:O27"/>
    <mergeCell ref="E24:G25"/>
    <mergeCell ref="P33:AK33"/>
    <mergeCell ref="A10:K10"/>
    <mergeCell ref="O17:AT18"/>
    <mergeCell ref="A22:A23"/>
    <mergeCell ref="AO19:AS19"/>
    <mergeCell ref="AT19:AY19"/>
    <mergeCell ref="H30:O31"/>
    <mergeCell ref="B28:D29"/>
    <mergeCell ref="E28:G29"/>
    <mergeCell ref="H28:O29"/>
    <mergeCell ref="AL33:AS33"/>
    <mergeCell ref="AV10:AY10"/>
    <mergeCell ref="AS15:AY15"/>
    <mergeCell ref="P32:AD32"/>
    <mergeCell ref="A14:K14"/>
    <mergeCell ref="L12:M12"/>
    <mergeCell ref="L16:M16"/>
    <mergeCell ref="P42:R42"/>
    <mergeCell ref="S37:U37"/>
    <mergeCell ref="S38:U38"/>
    <mergeCell ref="P38:R38"/>
    <mergeCell ref="P39:R39"/>
    <mergeCell ref="P46:R46"/>
    <mergeCell ref="S39:U39"/>
    <mergeCell ref="S40:U40"/>
    <mergeCell ref="P43:R43"/>
    <mergeCell ref="P40:R40"/>
    <mergeCell ref="P44:R44"/>
    <mergeCell ref="E37:G37"/>
    <mergeCell ref="AJ59:AL59"/>
    <mergeCell ref="AJ60:AL60"/>
    <mergeCell ref="AJ61:AL61"/>
    <mergeCell ref="AE40:AG40"/>
    <mergeCell ref="AE46:AG46"/>
    <mergeCell ref="AJ48:AL48"/>
    <mergeCell ref="AE42:AG42"/>
    <mergeCell ref="AH45:AI45"/>
    <mergeCell ref="AH44:AI44"/>
    <mergeCell ref="AJ44:AL44"/>
    <mergeCell ref="AH43:AI43"/>
    <mergeCell ref="AH42:AI42"/>
    <mergeCell ref="AE41:AG41"/>
    <mergeCell ref="AH41:AI41"/>
    <mergeCell ref="AJ40:AO40"/>
    <mergeCell ref="AJ41:AO41"/>
    <mergeCell ref="AJ42:AO42"/>
    <mergeCell ref="E55:H55"/>
    <mergeCell ref="E56:H56"/>
    <mergeCell ref="J53:L53"/>
    <mergeCell ref="AE53:AH53"/>
    <mergeCell ref="AJ53:AL53"/>
    <mergeCell ref="J47:L47"/>
    <mergeCell ref="AJ66:AL66"/>
    <mergeCell ref="AJ62:AL62"/>
    <mergeCell ref="AJ63:AL63"/>
    <mergeCell ref="AJ64:AL64"/>
    <mergeCell ref="AJ65:AL65"/>
    <mergeCell ref="AJ55:AL55"/>
    <mergeCell ref="AJ56:AL56"/>
    <mergeCell ref="AJ57:AL57"/>
    <mergeCell ref="E66:H66"/>
    <mergeCell ref="AE63:AH63"/>
    <mergeCell ref="AE64:AH64"/>
    <mergeCell ref="AE65:AH65"/>
    <mergeCell ref="AE66:AH66"/>
    <mergeCell ref="E57:H57"/>
    <mergeCell ref="E59:H59"/>
    <mergeCell ref="E62:H62"/>
    <mergeCell ref="E61:H61"/>
    <mergeCell ref="E60:H60"/>
    <mergeCell ref="J60:L60"/>
    <mergeCell ref="J61:L61"/>
    <mergeCell ref="J55:L55"/>
    <mergeCell ref="J56:L56"/>
    <mergeCell ref="J57:L57"/>
    <mergeCell ref="AJ58:AL58"/>
    <mergeCell ref="E63:H63"/>
    <mergeCell ref="E64:H64"/>
    <mergeCell ref="E65:H65"/>
    <mergeCell ref="J66:L66"/>
    <mergeCell ref="AE54:AH54"/>
    <mergeCell ref="AE55:AH55"/>
    <mergeCell ref="AE56:AH56"/>
    <mergeCell ref="AE57:AH57"/>
    <mergeCell ref="AE58:AH58"/>
    <mergeCell ref="E58:H58"/>
    <mergeCell ref="AE59:AH59"/>
    <mergeCell ref="AE60:AH60"/>
    <mergeCell ref="AE61:AH61"/>
    <mergeCell ref="AE62:AH62"/>
    <mergeCell ref="J62:L62"/>
    <mergeCell ref="J63:L63"/>
    <mergeCell ref="J64:L64"/>
    <mergeCell ref="J65:L65"/>
    <mergeCell ref="J58:L58"/>
    <mergeCell ref="J59:L59"/>
    <mergeCell ref="AV49:AY49"/>
    <mergeCell ref="AM50:AR50"/>
    <mergeCell ref="AJ54:AL54"/>
    <mergeCell ref="AP47:AR47"/>
    <mergeCell ref="AS47:AU47"/>
    <mergeCell ref="C47:D47"/>
    <mergeCell ref="E47:G47"/>
    <mergeCell ref="H47:I47"/>
    <mergeCell ref="J54:L54"/>
    <mergeCell ref="H48:I48"/>
    <mergeCell ref="J48:L48"/>
    <mergeCell ref="AC48:AD48"/>
    <mergeCell ref="AE48:AG48"/>
    <mergeCell ref="A49:AK49"/>
    <mergeCell ref="C48:D48"/>
    <mergeCell ref="P48:R48"/>
    <mergeCell ref="E53:H53"/>
    <mergeCell ref="E54:H54"/>
    <mergeCell ref="AU50:AY50"/>
    <mergeCell ref="AV47:AY47"/>
    <mergeCell ref="AV48:AY48"/>
    <mergeCell ref="M47:O47"/>
    <mergeCell ref="P47:R47"/>
    <mergeCell ref="S47:U47"/>
    <mergeCell ref="AL9:AO9"/>
    <mergeCell ref="AQ9:AT9"/>
    <mergeCell ref="AQ10:AT10"/>
    <mergeCell ref="AL15:AR15"/>
    <mergeCell ref="AL10:AO10"/>
    <mergeCell ref="A13:K13"/>
    <mergeCell ref="L13:W13"/>
    <mergeCell ref="AC12:AK12"/>
    <mergeCell ref="X10:AB10"/>
    <mergeCell ref="AB11:AK11"/>
    <mergeCell ref="A9:K9"/>
    <mergeCell ref="A12:K12"/>
    <mergeCell ref="L9:W9"/>
    <mergeCell ref="N10:W10"/>
    <mergeCell ref="L11:M11"/>
    <mergeCell ref="N12:W12"/>
    <mergeCell ref="X11:AA11"/>
    <mergeCell ref="X12:AB12"/>
    <mergeCell ref="X9:AK9"/>
    <mergeCell ref="N14:W14"/>
    <mergeCell ref="N15:W15"/>
  </mergeCells>
  <phoneticPr fontId="14" type="noConversion"/>
  <dataValidations xWindow="585" yWindow="382" count="40">
    <dataValidation allowBlank="1" showInputMessage="1" showErrorMessage="1" promptTitle="LINE# is needed to fill out the " prompt="Acct Distribution below. There are 24 lines TOTAL. Click the gray PAGE 2 tab bottom-left of Excel Screen for more lines.  Use an attached list for ALL ITEMS  if (ONLY IF) &gt; 24:_x000a__x000a_#  Qty   Description   Est Unit$     _x000a_1    1    attached list   56,768.99   " sqref="A19" xr:uid="{00000000-0002-0000-0200-000000000000}"/>
    <dataValidation allowBlank="1" showInputMessage="1" showErrorMessage="1" promptTitle="QUANTITY - Do NOT leave blank" prompt="WHEN ORDERING GOODS:  Enter the number of each unit that is needed.  Remember, Quantity times Est Unit $ will equal the Est Total Line $ (last column)._x000a__x000a_OTHERWISE: Always enter 1 as the qty when ordering services or whenever qty is not applicable." sqref="B19:D19" xr:uid="{00000000-0002-0000-0200-000001000000}"/>
    <dataValidation allowBlank="1" showInputMessage="1" showErrorMessage="1" promptTitle="UNIT OF MEASURE" prompt="If applicable, enter the unit description which corresponds to the quantity you want to order.  EXAMPLES:_x000a_QTY  UNIT  _x000a_12     cs/24_x000a_100   lbs_x000a_10     pk/8_x000a_8       doz_x000a_200   ea_x000a_" sqref="E19:G19" xr:uid="{00000000-0002-0000-0200-000002000000}"/>
    <dataValidation allowBlank="1" showInputMessage="1" showErrorMessage="1" promptTitle="CATALOG, MODEL OR PART NUMBER" prompt="WHEN ORDERING GOODS:  Enter the vendor's catalog number, model number or part number here.  This is an important, unique identifier and should not be left blank.  A correct number will help ensure you receive the correct item." sqref="H19:O19" xr:uid="{00000000-0002-0000-0200-000003000000}"/>
    <dataValidation allowBlank="1" showInputMessage="1" showErrorMessage="1" promptTitle="ENTER A COMPLETE DESCRIPTION" prompt="Describe the item and features needed to completly identify the item or service.  EXAMPLES:_x000a__x000a_Safety Cabinet, 2 door, red, 6'x3'x2'_x000a_OR_x000a_PR Consultants - Dept Recruiting Campaign -1/1/03-3/31/03_x000a_                             " sqref="P19:AM19" xr:uid="{00000000-0002-0000-0200-000004000000}"/>
    <dataValidation allowBlank="1" showInputMessage="1" showErrorMessage="1" promptTitle="UNIT PRICE - Do NOT leave blank!" prompt="Enter a Est Unit Price in this column.  QTY times this price will equal the Est Total Line $.  _x000a__x000a_NEVER LEAVE UNIT $ OR THE QTY BLANK!  Enter a value for both Qty and Est Unit$ for each line item._x000a__x000a_" sqref="AO19:AS19" xr:uid="{00000000-0002-0000-0200-000005000000}"/>
    <dataValidation allowBlank="1" showInputMessage="1" showErrorMessage="1" promptTitle="LINE TOTAL -CALCULATED BY EXCEL" prompt="Do not attempt to enter data into this column.  Make sure you have entered a Qty and Est Unit $ for each line item, so this field can be calculated correctly." sqref="AT19:AY19" xr:uid="{00000000-0002-0000-0200-000006000000}"/>
    <dataValidation allowBlank="1" showInputMessage="1" showErrorMessage="1" promptTitle="VENDOR'S PHONE NUMBER" prompt="Always provide a current accurate phone number if you want the order called in.  Also note, in the &quot;Note to Buyer&quot; section:  &quot;Please call order in, item needed by [date]&quot;.  _x000a__x000a_Order will not be called in unless Req is so marked." sqref="A15:C15" xr:uid="{00000000-0002-0000-0200-000007000000}"/>
    <dataValidation allowBlank="1" showInputMessage="1" showErrorMessage="1" promptTitle="WANT YOUR ORDER FAXED?" prompt="Always provide an accurate, current fax number if you want your order faxed to the vendor.  Note in the &quot;Note to Buyer&quot; section:   &quot;Please fax order in.  Item needed by [date].&quot;  _x000a__x000a_Order will not be faxed in unless the Req is so marked." sqref="A16:B16" xr:uid="{00000000-0002-0000-0200-000008000000}"/>
    <dataValidation allowBlank="1" showInputMessage="1" showErrorMessage="1" promptTitle="LIST YOUR PREFERRED VENDOR HERE" prompt="Order will be mailed to the vendor unless a call-in or fax-in is requested in the &quot;Note to Buyer&quot; section.  NOTE: Vendor may be changed if the exact item is available for a lesser price elsewhere.  Orders over $25,000 must be bid." sqref="A8:K8" xr:uid="{00000000-0002-0000-0200-000009000000}"/>
    <dataValidation type="custom" showInputMessage="1" showErrorMessage="1" errorTitle="QTY MUST BE ENTERED" error="There is no quantity entered for this line.  Go back to the Qty column and enter the Qty.  Excel uses the Qty times this Unit $ to calculate the Tot Line $.  QTY IS REQUIRED.  Click on &quot;Qty&quot; box for further information." sqref="AO20:AS31" xr:uid="{00000000-0002-0000-0200-00000A000000}">
      <formula1>B20&gt;0</formula1>
    </dataValidation>
    <dataValidation type="custom" errorStyle="warning" allowBlank="1" showInputMessage="1" showErrorMessage="1" errorTitle="THERE IS INFORMATION MISSING " error="Information is missing in the header section, above.  Check the yellow cell below for location.  Header must be complete before proceeding with item entry." sqref="P20:AM31" xr:uid="{00000000-0002-0000-0200-00000B000000}">
      <formula1>$B$32=""</formula1>
    </dataValidation>
    <dataValidation allowBlank="1" showInputMessage="1" showErrorMessage="1" promptTitle="EXPECT AN ADDITIONAL CHARGE? " prompt="If you expect an additional charge for shipping, show your $ estimate here.  _x000a_NOTE:  Estimated Shipping is LINE 6.  It must also be listed below with an account # distribution for LINE 6." sqref="AE32:AS32" xr:uid="{00000000-0002-0000-0200-00000C000000}"/>
    <dataValidation type="custom" errorStyle="information" allowBlank="1" showInputMessage="1" showErrorMessage="1" errorTitle="THIS PURCHASE IS OVER BID LIMITS" error="FYI - Req will be bid unless item is on contract. Process takes 2 - 8 wks to complete depending on complexity of Req.  To see contract listing or obtain Request for Waiver from Bidding form, go to www.finance.ohiou.edu/purch." sqref="AB42 B40 AB35 AB40" xr:uid="{00000000-0002-0000-0200-00000D000000}">
      <formula1>#REF!&lt;=25000</formula1>
    </dataValidation>
    <dataValidation type="custom" showInputMessage="1" showErrorMessage="1" errorTitle="LINE # MUST BE ENTERED FIRST" error="A line # (column 1) must be entered FIRST for each account row- EXAMPLE_x000a_#    Acct #         %       $ amt_x000a_1   00-23-000   25%    40.00_x000a_1   22-33-111   25%    40.00_x000a_1   01-21-000   50%    80.00_x000a_2   00-23-000  100%  456.32_x000a_" sqref="P35:R48 AP39:AP48 AP35:AR38" xr:uid="{00000000-0002-0000-0200-00000E000000}">
      <formula1>A35&gt;0</formula1>
    </dataValidation>
    <dataValidation allowBlank="1" showInputMessage="1" showErrorMessage="1" promptTitle="DO NOT ENTER" prompt="$ amount to be charged per account (per line) is calculated by Excel.  The % you entered is used to calculate the $ amount charged per account (per line)." sqref="V34:Y34 AV34:AY34" xr:uid="{00000000-0002-0000-0200-00000F000000}"/>
    <dataValidation allowBlank="1" showInputMessage="1" showErrorMessage="1" promptTitle="REQUIRED. Acct Distribution " prompt="must be entered separately for EACH Line # used.  Finish Line Item #1 before moving to 2. For an example click the gray SAMPLE REQ tab at bottom-left of the Excel Screen. _x000a_NOTE:  If you used an attached list, you have only ONLY ONE Line Item to distibute." sqref="A34 AA34" xr:uid="{00000000-0002-0000-0200-000010000000}"/>
    <dataValidation allowBlank="1" showInputMessage="1" showErrorMessage="1" promptTitle="DO NOT ENTER" prompt="This column is calculated by Excel.  Numbers represent the quantity  being charged to the corresponding Account_x000a__x000a_qty= (% charged to the Acct)*(Total Qty entered for Line X)" sqref="S34:U34 AS34:AU34" xr:uid="{00000000-0002-0000-0200-000011000000}"/>
    <dataValidation allowBlank="1" showInputMessage="1" showErrorMessage="1" promptTitle="YOUR NAME HERE" prompt="Enter your name -i.e., the name of the person typing up this Req._x000a__x000a_NOTE:  All notifications (PO notifications, delivery date changes, etc)  will be directed to the person whose name is listed here." sqref="L9:W9" xr:uid="{00000000-0002-0000-0200-000015000000}"/>
    <dataValidation allowBlank="1" showInputMessage="1" showErrorMessage="1" promptTitle="ENTER THE END-USER'S NAME HERE" prompt="Enter the name of the person who is requesting the items or services being purchased._x000a__x000a_NOTE:  Questions about the items or services will be directed to this person." sqref="L13:W13" xr:uid="{00000000-0002-0000-0200-000016000000}"/>
    <dataValidation allowBlank="1" showInputMessage="1" showErrorMessage="1" promptTitle="SHIP-TO" prompt="Where should the item ship-to?  Enter the delivery address here." sqref="X9:AK9" xr:uid="{00000000-0002-0000-0200-000017000000}"/>
    <dataValidation allowBlank="1" showInputMessage="1" showErrorMessage="1" promptTitle="ORGANIZATION" prompt="Enter your numeric, five (5) digit Organization number here." sqref="E34:G34" xr:uid="{00000000-0002-0000-0200-000018000000}"/>
    <dataValidation allowBlank="1" showInputMessage="1" showErrorMessage="1" promptTitle="Enter the % to be charged for " prompt="each acct you list. List all accts ( tot=100%) for Line 1 before moving to 2, then all for 2 before moving to 3, etc.  To see an example, click on the gray Sample Req tab at the bottom left of the Excel screen. For help with %s, click the &quot;$ TO %&quot;  tab." sqref="P34:R34 AP34:AR34" xr:uid="{00000000-0002-0000-0200-000019000000}"/>
    <dataValidation type="whole" allowBlank="1" showInputMessage="1" showErrorMessage="1" errorTitle="ENTER A LINE NUMBER HERE" error="Line numbers are whole numbers between 1 and 24, inclusive.  They should correspond to the Line #'s used in the body of the Req." sqref="A35 A37:A48" xr:uid="{00000000-0002-0000-0200-00001A000000}">
      <formula1>1</formula1>
      <formula2>7</formula2>
    </dataValidation>
    <dataValidation type="whole" allowBlank="1" showInputMessage="1" showErrorMessage="1" errorTitle="ENTER A LINE NUMBER HERE" error="Line numbers are whole numbers between 1 and 7, inclusive.  They should correspond to the Line #'s used in the body of the Req." sqref="A36 AA35:AA48" xr:uid="{00000000-0002-0000-0200-00001B000000}">
      <formula1>1</formula1>
      <formula2>7</formula2>
    </dataValidation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T2:X2" xr:uid="{00000000-0002-0000-0200-00001C000000}">
      <formula1>0</formula1>
      <formula2>0.999305555555556</formula2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G2:L2" xr:uid="{00000000-0002-0000-0200-00001D000000}">
      <formula1>10000</formula1>
      <formula2>50000</formula2>
    </dataValidation>
    <dataValidation allowBlank="1" showInputMessage="1" showErrorMessage="1" promptTitle="FORM IS AUTO-NUMBERED" prompt="Form number consists of the first org number you list in the Acct Distribution below (make sure you use the first line!) and  the Date (day, month, year) &amp; Time you have entered above._x000a__x000a_Do not attempt to enter a form #." sqref="AL6" xr:uid="{00000000-0002-0000-0200-00001E000000}"/>
    <dataValidation allowBlank="1" showInputMessage="1" showErrorMessage="1" promptTitle="ACCOUNT DISTRIBUTION SECTION" prompt="Show acct distribution PER LINE.  For instructions per column, click on the red-bordered boxes. To see a Sample Req, click the grey SAMPLE tab at the bottom left of the Excel screen. For help calculating percents, click the &quot;$ or qty TO % CONVERTER&quot; tab." sqref="A33:O33" xr:uid="{00000000-0002-0000-0200-00001F000000}"/>
    <dataValidation type="whole" errorStyle="information" operator="equal" allowBlank="1" showInputMessage="1" showErrorMessage="1" errorTitle="ENTITY MUST BE 2 DIGITS LONG" error="Your entry was not 2 digits._x000a__x000a_Hit the OK button below to return to the form and revise." promptTitle="ENTITY" prompt="Enter you numeric, two (2) digit Entity number here." sqref="B34" xr:uid="{7B1921B9-7D60-4D1E-80F0-D97E32160899}">
      <formula1>2</formula1>
    </dataValidation>
    <dataValidation allowBlank="1" showInputMessage="1" showErrorMessage="1" promptTitle="SOURCE" prompt="Enter your numeric, six (6) digit Source number here." sqref="C34:D34" xr:uid="{F1A0052D-4164-4D08-A7C4-C5A1449EAF62}"/>
    <dataValidation allowBlank="1" showInputMessage="1" showErrorMessage="1" promptTitle="Activity" prompt="Enter your numeric, four (4) digit Activity number here." sqref="H34:I34" xr:uid="{8096B935-CB77-4462-8287-92487247FC7A}"/>
    <dataValidation allowBlank="1" showInputMessage="1" showErrorMessage="1" promptTitle="FUNCTION" prompt="Enter your numeric, two (2) digit Funtion number here" sqref="J34:L34" xr:uid="{521D229E-D082-4276-B4A1-19DB4D2B9FCB}"/>
    <dataValidation allowBlank="1" showInputMessage="1" showErrorMessage="1" promptTitle="OBJECT" prompt="Enter your numeric, six (6) digit Object number here.  " sqref="M34:O34" xr:uid="{ED50D15F-ADEE-42EC-BD30-3D499CA8B991}"/>
    <dataValidation allowBlank="1" showInputMessage="1" showErrorMessage="1" promptTitle="PROJECT" prompt="Enter your numeric, five (5) digit Project number here.  " sqref="AB34" xr:uid="{378E4391-7215-4B4C-AD4C-4B25E9E6DEB2}"/>
    <dataValidation allowBlank="1" showInputMessage="1" showErrorMessage="1" promptTitle="TASK" prompt="Enter your numeric, two to five digit Task number here." sqref="AC34" xr:uid="{D805DB3F-FAEC-4E2D-B91C-9966A8F0C919}"/>
    <dataValidation allowBlank="1" showInputMessage="1" showErrorMessage="1" errorTitle="ORG" error="Enter your numeric, two digit Org Number here." promptTitle="ORG" prompt="Enter your numeric, six (6) digit Org number here." sqref="AE34" xr:uid="{66A0B219-1CD4-4290-82EB-8B39BD56CA13}"/>
    <dataValidation allowBlank="1" showInputMessage="1" showErrorMessage="1" promptTitle="AWARD" prompt="Enter your numeric, seven (7) digit Award number here." sqref="AH34:AI34" xr:uid="{C52C0DE7-D2B4-4185-88D9-CDB9C56D40CF}"/>
    <dataValidation allowBlank="1" showInputMessage="1" showErrorMessage="1" promptTitle="OBJECT" prompt="Enter your numeric, six (6) digit Object number here." sqref="AJ34" xr:uid="{CA60E25D-314D-47E3-A2CD-793132C70E25}"/>
    <dataValidation allowBlank="1" showInputMessage="1" showErrorMessage="1" promptTitle="MUST BE SHOWN PER LINE ITEM" prompt="Accounting Distribution must be shown per line item.  Cut and paste for repeating lines or combinations as needed.  NOTE:  Line number must be shown for each account listed._x000a__x000a_See the SAMPLE REQ (tab at bottom left of Excel screen) for an example." sqref="P33:AK33" xr:uid="{12E7740A-39B5-4FE5-B22D-174B81F803E0}"/>
  </dataValidations>
  <printOptions horizontalCentered="1" verticalCentered="1"/>
  <pageMargins left="0.3" right="0.3" top="0.25" bottom="0.25" header="0" footer="0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2</xdr:col>
                    <xdr:colOff>133350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66"/>
  <sheetViews>
    <sheetView showGridLines="0" showZeros="0" zoomScaleNormal="100" workbookViewId="0">
      <selection activeCell="P30" sqref="P30:AN31"/>
    </sheetView>
  </sheetViews>
  <sheetFormatPr defaultRowHeight="12.75" x14ac:dyDescent="0.2"/>
  <cols>
    <col min="1" max="1" width="2.85546875" style="1" customWidth="1"/>
    <col min="2" max="2" width="5.28515625" style="1" customWidth="1"/>
    <col min="3" max="3" width="4.5703125" style="1" customWidth="1"/>
    <col min="4" max="4" width="2.7109375" style="1" customWidth="1"/>
    <col min="5" max="5" width="2.140625" style="1" customWidth="1"/>
    <col min="6" max="6" width="1.85546875" style="1" customWidth="1"/>
    <col min="7" max="7" width="2.85546875" style="1" customWidth="1"/>
    <col min="8" max="8" width="2.7109375" style="1" customWidth="1"/>
    <col min="9" max="9" width="4.28515625" style="1" customWidth="1"/>
    <col min="10" max="10" width="3.42578125" style="1" customWidth="1"/>
    <col min="11" max="11" width="3" style="1" customWidth="1"/>
    <col min="12" max="12" width="3.5703125" style="1" customWidth="1"/>
    <col min="13" max="14" width="2.7109375" style="1" customWidth="1"/>
    <col min="15" max="15" width="2" style="1" customWidth="1"/>
    <col min="16" max="25" width="2.7109375" style="1" customWidth="1"/>
    <col min="26" max="26" width="0.5703125" style="1" customWidth="1"/>
    <col min="27" max="27" width="2.5703125" style="1" customWidth="1"/>
    <col min="28" max="28" width="5.85546875" style="1" customWidth="1"/>
    <col min="29" max="30" width="2.7109375" style="1" customWidth="1"/>
    <col min="31" max="31" width="2.140625" style="1" customWidth="1"/>
    <col min="32" max="32" width="2" style="1" customWidth="1"/>
    <col min="33" max="34" width="2.7109375" style="1" customWidth="1"/>
    <col min="35" max="35" width="4.28515625" style="1" customWidth="1"/>
    <col min="36" max="36" width="3.42578125" style="1" customWidth="1"/>
    <col min="37" max="37" width="2.42578125" style="1" customWidth="1"/>
    <col min="38" max="38" width="3.5703125" style="1" customWidth="1"/>
    <col min="39" max="39" width="0.42578125" style="1" customWidth="1"/>
    <col min="40" max="40" width="1.5703125" style="1" customWidth="1"/>
    <col min="41" max="41" width="1.85546875" style="1" customWidth="1"/>
    <col min="42" max="43" width="2.7109375" style="1" customWidth="1"/>
    <col min="44" max="44" width="2.28515625" style="1" customWidth="1"/>
    <col min="45" max="50" width="2.7109375" style="1" customWidth="1"/>
    <col min="51" max="51" width="2.5703125" style="1" customWidth="1"/>
    <col min="52" max="16384" width="9.140625" style="1"/>
  </cols>
  <sheetData>
    <row r="1" spans="1:51" x14ac:dyDescent="0.15">
      <c r="A1" s="89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197" t="s">
        <v>117</v>
      </c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8"/>
    </row>
    <row r="2" spans="1:51" ht="15.75" x14ac:dyDescent="0.25">
      <c r="A2" s="91" t="s">
        <v>118</v>
      </c>
      <c r="B2" s="92"/>
      <c r="C2" s="93"/>
      <c r="D2" s="93"/>
      <c r="E2" s="93"/>
      <c r="F2" s="93"/>
      <c r="G2" s="203">
        <v>42932</v>
      </c>
      <c r="H2" s="203"/>
      <c r="I2" s="203"/>
      <c r="J2" s="203"/>
      <c r="K2" s="203"/>
      <c r="L2" s="203"/>
      <c r="M2" s="92"/>
      <c r="N2" s="94" t="s">
        <v>119</v>
      </c>
      <c r="O2" s="92"/>
      <c r="P2" s="95"/>
      <c r="Q2" s="95"/>
      <c r="R2" s="96"/>
      <c r="S2" s="96"/>
      <c r="T2" s="204">
        <v>0.58263888888888882</v>
      </c>
      <c r="U2" s="204"/>
      <c r="V2" s="204"/>
      <c r="W2" s="204"/>
      <c r="X2" s="204"/>
      <c r="Y2" s="94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</row>
    <row r="3" spans="1:51" x14ac:dyDescent="0.2">
      <c r="A3" s="97"/>
      <c r="B3" s="98" t="s">
        <v>120</v>
      </c>
      <c r="C3" s="98"/>
      <c r="D3" s="98"/>
      <c r="E3" s="98"/>
      <c r="F3" s="98"/>
      <c r="G3" s="98" t="s">
        <v>121</v>
      </c>
      <c r="H3" s="98"/>
      <c r="I3" s="92"/>
      <c r="J3" s="92"/>
      <c r="K3" s="98"/>
      <c r="L3" s="98"/>
      <c r="M3" s="98"/>
      <c r="N3" s="92" t="s">
        <v>122</v>
      </c>
      <c r="O3" s="92"/>
      <c r="P3" s="92"/>
      <c r="Q3" s="92"/>
      <c r="R3" s="92"/>
      <c r="S3" s="92"/>
      <c r="T3" s="92" t="s">
        <v>123</v>
      </c>
      <c r="U3" s="92"/>
      <c r="V3" s="92"/>
      <c r="W3" s="92"/>
      <c r="X3" s="92"/>
      <c r="Y3" s="92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200"/>
    </row>
    <row r="4" spans="1:51" x14ac:dyDescent="0.2">
      <c r="A4" s="99"/>
      <c r="B4" s="193" t="s">
        <v>124</v>
      </c>
      <c r="C4" s="193"/>
      <c r="D4" s="193"/>
      <c r="E4" s="193"/>
      <c r="F4" s="193"/>
      <c r="G4" s="194">
        <v>42913</v>
      </c>
      <c r="H4" s="194"/>
      <c r="I4" s="194"/>
      <c r="J4" s="194"/>
      <c r="K4" s="194"/>
      <c r="L4" s="194"/>
      <c r="M4" s="100"/>
      <c r="N4" s="195" t="s">
        <v>125</v>
      </c>
      <c r="O4" s="195"/>
      <c r="P4" s="195"/>
      <c r="Q4" s="195"/>
      <c r="R4" s="195"/>
      <c r="S4" s="100"/>
      <c r="T4" s="196">
        <v>0.6069444444444444</v>
      </c>
      <c r="U4" s="196"/>
      <c r="V4" s="196"/>
      <c r="W4" s="196"/>
      <c r="X4" s="196"/>
      <c r="Y4" s="1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</row>
    <row r="5" spans="1:51" ht="13.5" thickBot="1" x14ac:dyDescent="0.25"/>
    <row r="6" spans="1:51" ht="20.25" customHeight="1" x14ac:dyDescent="0.2">
      <c r="A6" s="3" t="s">
        <v>0</v>
      </c>
      <c r="B6" s="2"/>
      <c r="C6" s="2"/>
      <c r="D6" s="2"/>
      <c r="E6" s="2"/>
      <c r="F6" s="114" t="s">
        <v>135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51" t="s">
        <v>163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2"/>
      <c r="AL6" s="153" t="s">
        <v>129</v>
      </c>
      <c r="AM6" s="154"/>
      <c r="AN6" s="155"/>
      <c r="AO6" s="149" t="str">
        <f>CONCATENATE("RQ",TEXT(G2,"ddmmyy"),".",TEXT(T2,"hhmm;@"))</f>
        <v>RQ160717.1359</v>
      </c>
      <c r="AP6" s="149"/>
      <c r="AQ6" s="149"/>
      <c r="AR6" s="149"/>
      <c r="AS6" s="149"/>
      <c r="AT6" s="149"/>
      <c r="AU6" s="149"/>
      <c r="AV6" s="149"/>
      <c r="AW6" s="149"/>
      <c r="AX6" s="149"/>
      <c r="AY6" s="149"/>
    </row>
    <row r="7" spans="1:51" ht="12.2" customHeight="1" thickBot="1" x14ac:dyDescent="0.25">
      <c r="A7" s="162" t="s">
        <v>64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13"/>
      <c r="AJ7" s="113"/>
      <c r="AK7" s="115"/>
      <c r="AL7" s="156"/>
      <c r="AM7" s="157"/>
      <c r="AN7" s="158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</row>
    <row r="8" spans="1:51" ht="12.2" customHeight="1" thickTop="1" thickBot="1" x14ac:dyDescent="0.25">
      <c r="A8" s="640" t="s">
        <v>18</v>
      </c>
      <c r="B8" s="171"/>
      <c r="C8" s="171"/>
      <c r="D8" s="171"/>
      <c r="E8" s="171"/>
      <c r="F8" s="171"/>
      <c r="G8" s="171"/>
      <c r="H8" s="171"/>
      <c r="I8" s="171"/>
      <c r="J8" s="171"/>
      <c r="K8" s="172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126"/>
      <c r="Z8" s="126"/>
      <c r="AA8" s="126"/>
      <c r="AB8" s="126"/>
      <c r="AD8" s="126"/>
      <c r="AE8" s="127" t="s">
        <v>65</v>
      </c>
      <c r="AF8" s="126"/>
      <c r="AG8" s="126"/>
      <c r="AH8" s="126"/>
      <c r="AI8" s="159">
        <v>37818</v>
      </c>
      <c r="AJ8" s="160"/>
      <c r="AK8" s="161"/>
      <c r="AL8" s="147" t="s">
        <v>6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</row>
    <row r="9" spans="1:51" ht="13.7" customHeight="1" thickBot="1" x14ac:dyDescent="0.25">
      <c r="A9" s="425" t="s">
        <v>21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602" t="s">
        <v>43</v>
      </c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4"/>
      <c r="X9" s="432" t="s">
        <v>56</v>
      </c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623"/>
      <c r="AL9" s="354" t="s">
        <v>126</v>
      </c>
      <c r="AM9" s="354"/>
      <c r="AN9" s="354"/>
      <c r="AO9" s="354"/>
      <c r="AP9" s="5"/>
      <c r="AQ9" s="354" t="s">
        <v>66</v>
      </c>
      <c r="AR9" s="354"/>
      <c r="AS9" s="354"/>
      <c r="AT9" s="354"/>
      <c r="AU9" s="5"/>
      <c r="AV9" s="5"/>
      <c r="AW9" s="5" t="s">
        <v>8</v>
      </c>
      <c r="AX9" s="5"/>
      <c r="AY9" s="5"/>
    </row>
    <row r="10" spans="1:51" ht="13.7" customHeight="1" x14ac:dyDescent="0.2">
      <c r="A10" s="489" t="s">
        <v>22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90"/>
      <c r="L10" s="506" t="s">
        <v>3</v>
      </c>
      <c r="M10" s="506"/>
      <c r="N10" s="425" t="s">
        <v>23</v>
      </c>
      <c r="O10" s="426"/>
      <c r="P10" s="426"/>
      <c r="Q10" s="426"/>
      <c r="R10" s="426"/>
      <c r="S10" s="426"/>
      <c r="T10" s="426"/>
      <c r="U10" s="426"/>
      <c r="V10" s="426"/>
      <c r="W10" s="427"/>
      <c r="X10" s="367" t="s">
        <v>46</v>
      </c>
      <c r="Y10" s="368"/>
      <c r="Z10" s="368"/>
      <c r="AA10" s="368"/>
      <c r="AB10" s="368"/>
      <c r="AC10" s="418" t="s">
        <v>50</v>
      </c>
      <c r="AD10" s="418"/>
      <c r="AE10" s="418"/>
      <c r="AF10" s="418"/>
      <c r="AG10" s="418"/>
      <c r="AH10" s="418"/>
      <c r="AI10" s="418"/>
      <c r="AJ10" s="418"/>
      <c r="AK10" s="418"/>
      <c r="AL10" s="358" t="s">
        <v>9</v>
      </c>
      <c r="AM10" s="359"/>
      <c r="AN10" s="359"/>
      <c r="AO10" s="359"/>
      <c r="AP10" s="5"/>
      <c r="AQ10" s="355"/>
      <c r="AR10" s="355"/>
      <c r="AS10" s="355"/>
      <c r="AT10" s="355"/>
      <c r="AU10" s="5"/>
      <c r="AV10" s="355"/>
      <c r="AW10" s="355"/>
      <c r="AX10" s="355"/>
      <c r="AY10" s="355"/>
    </row>
    <row r="11" spans="1:51" x14ac:dyDescent="0.2">
      <c r="A11" s="489" t="s">
        <v>47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28" t="s">
        <v>5</v>
      </c>
      <c r="M11" s="429"/>
      <c r="N11" s="489" t="s">
        <v>48</v>
      </c>
      <c r="O11" s="489"/>
      <c r="P11" s="489"/>
      <c r="Q11" s="489"/>
      <c r="R11" s="489"/>
      <c r="S11" s="489"/>
      <c r="T11" s="489"/>
      <c r="U11" s="489"/>
      <c r="V11" s="489"/>
      <c r="W11" s="490"/>
      <c r="X11" s="367" t="s">
        <v>45</v>
      </c>
      <c r="Y11" s="375"/>
      <c r="Z11" s="375"/>
      <c r="AA11" s="375"/>
      <c r="AB11" s="418" t="s">
        <v>81</v>
      </c>
      <c r="AC11" s="419"/>
      <c r="AD11" s="419"/>
      <c r="AE11" s="419"/>
      <c r="AF11" s="419"/>
      <c r="AG11" s="419"/>
      <c r="AH11" s="419"/>
      <c r="AI11" s="419"/>
      <c r="AJ11" s="419"/>
      <c r="AK11" s="420"/>
      <c r="AL11" s="103" t="s">
        <v>10</v>
      </c>
      <c r="AM11" s="2"/>
      <c r="AN11" s="2"/>
      <c r="AO11" s="2"/>
      <c r="AP11" s="2"/>
      <c r="AQ11" s="43"/>
      <c r="AR11" s="43"/>
      <c r="AS11" s="43"/>
      <c r="AT11" s="43"/>
      <c r="AU11" s="2"/>
      <c r="AV11" s="43"/>
      <c r="AW11" s="43"/>
      <c r="AX11" s="43"/>
      <c r="AY11" s="43"/>
    </row>
    <row r="12" spans="1:51" ht="13.5" thickBot="1" x14ac:dyDescent="0.25">
      <c r="A12" s="621"/>
      <c r="B12" s="621"/>
      <c r="C12" s="621"/>
      <c r="D12" s="621"/>
      <c r="E12" s="621"/>
      <c r="F12" s="621"/>
      <c r="G12" s="621"/>
      <c r="H12" s="621"/>
      <c r="I12" s="621"/>
      <c r="J12" s="621"/>
      <c r="K12" s="622"/>
      <c r="L12" s="506" t="s">
        <v>4</v>
      </c>
      <c r="M12" s="507"/>
      <c r="N12" s="430" t="s">
        <v>49</v>
      </c>
      <c r="O12" s="430"/>
      <c r="P12" s="430"/>
      <c r="Q12" s="430"/>
      <c r="R12" s="430"/>
      <c r="S12" s="430"/>
      <c r="T12" s="430"/>
      <c r="U12" s="430"/>
      <c r="V12" s="430"/>
      <c r="W12" s="431"/>
      <c r="X12" s="376" t="s">
        <v>55</v>
      </c>
      <c r="Y12" s="377"/>
      <c r="Z12" s="377"/>
      <c r="AA12" s="377"/>
      <c r="AB12" s="378"/>
      <c r="AC12" s="416" t="s">
        <v>25</v>
      </c>
      <c r="AD12" s="417"/>
      <c r="AE12" s="417"/>
      <c r="AF12" s="417"/>
      <c r="AG12" s="417"/>
      <c r="AH12" s="417"/>
      <c r="AI12" s="417"/>
      <c r="AJ12" s="417"/>
      <c r="AK12" s="417"/>
      <c r="AL12" s="46" t="s">
        <v>67</v>
      </c>
      <c r="AM12" s="47"/>
      <c r="AN12" s="47"/>
      <c r="AO12" s="47"/>
      <c r="AP12" s="5"/>
      <c r="AQ12" s="45"/>
      <c r="AR12" s="102"/>
      <c r="AS12" s="45"/>
      <c r="AT12" s="45"/>
      <c r="AU12" s="5"/>
      <c r="AV12" s="45"/>
      <c r="AW12" s="45"/>
      <c r="AX12" s="45"/>
      <c r="AY12" s="45"/>
    </row>
    <row r="13" spans="1:51" ht="13.5" thickBot="1" x14ac:dyDescent="0.25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2"/>
      <c r="L13" s="413" t="s">
        <v>44</v>
      </c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  <c r="X13" s="22" t="s">
        <v>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2" t="s">
        <v>8</v>
      </c>
      <c r="AJ13" s="23"/>
      <c r="AK13" s="23"/>
      <c r="AL13" s="44" t="s">
        <v>11</v>
      </c>
      <c r="AM13" s="4"/>
      <c r="AN13" s="4"/>
      <c r="AO13" s="5"/>
      <c r="AP13" s="5"/>
      <c r="AQ13" s="45"/>
      <c r="AR13" s="45"/>
      <c r="AS13" s="45"/>
      <c r="AT13" s="102"/>
      <c r="AU13" s="5"/>
      <c r="AV13" s="45"/>
      <c r="AW13" s="45"/>
      <c r="AX13" s="45"/>
      <c r="AY13" s="45"/>
    </row>
    <row r="14" spans="1:51" x14ac:dyDescent="0.2">
      <c r="A14" s="634"/>
      <c r="B14" s="635"/>
      <c r="C14" s="635"/>
      <c r="D14" s="635"/>
      <c r="E14" s="635"/>
      <c r="F14" s="635"/>
      <c r="G14" s="635"/>
      <c r="H14" s="635"/>
      <c r="I14" s="635"/>
      <c r="J14" s="635"/>
      <c r="K14" s="636"/>
      <c r="L14" s="506" t="s">
        <v>3</v>
      </c>
      <c r="M14" s="506"/>
      <c r="N14" s="425" t="s">
        <v>24</v>
      </c>
      <c r="O14" s="426"/>
      <c r="P14" s="426"/>
      <c r="Q14" s="426"/>
      <c r="R14" s="426"/>
      <c r="S14" s="426"/>
      <c r="T14" s="426"/>
      <c r="U14" s="426"/>
      <c r="V14" s="426"/>
      <c r="W14" s="427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8"/>
      <c r="AI14" s="26"/>
      <c r="AJ14" s="26"/>
      <c r="AK14" s="26"/>
      <c r="AL14" s="44" t="s">
        <v>128</v>
      </c>
      <c r="AM14" s="4"/>
      <c r="AN14" s="4"/>
      <c r="AO14" s="5"/>
      <c r="AP14" s="5"/>
      <c r="AQ14" s="42"/>
      <c r="AR14" s="42"/>
      <c r="AS14" s="42"/>
      <c r="AT14" s="42"/>
      <c r="AU14" s="5"/>
      <c r="AV14" s="42"/>
      <c r="AW14" s="42"/>
      <c r="AX14" s="42"/>
      <c r="AY14" s="42"/>
    </row>
    <row r="15" spans="1:51" ht="13.5" thickBot="1" x14ac:dyDescent="0.25">
      <c r="A15" s="533" t="s">
        <v>1</v>
      </c>
      <c r="B15" s="534"/>
      <c r="C15" s="535"/>
      <c r="D15" s="463" t="s">
        <v>58</v>
      </c>
      <c r="E15" s="463"/>
      <c r="F15" s="463"/>
      <c r="G15" s="463"/>
      <c r="H15" s="463"/>
      <c r="I15" s="463"/>
      <c r="J15" s="463"/>
      <c r="K15" s="593"/>
      <c r="L15" s="428" t="s">
        <v>5</v>
      </c>
      <c r="M15" s="429"/>
      <c r="N15" s="489" t="s">
        <v>79</v>
      </c>
      <c r="O15" s="489"/>
      <c r="P15" s="489"/>
      <c r="Q15" s="489"/>
      <c r="R15" s="489"/>
      <c r="S15" s="489"/>
      <c r="T15" s="489"/>
      <c r="U15" s="489"/>
      <c r="V15" s="489"/>
      <c r="W15" s="490"/>
      <c r="X15" s="27"/>
      <c r="Y15" s="24"/>
      <c r="Z15" s="24"/>
      <c r="AA15" s="24"/>
      <c r="AB15" s="24"/>
      <c r="AC15" s="24"/>
      <c r="AD15" s="24"/>
      <c r="AE15" s="24"/>
      <c r="AF15" s="24"/>
      <c r="AG15" s="24"/>
      <c r="AH15" s="8"/>
      <c r="AI15" s="24"/>
      <c r="AJ15" s="24"/>
      <c r="AK15" s="24"/>
      <c r="AL15" s="356" t="s">
        <v>127</v>
      </c>
      <c r="AM15" s="357"/>
      <c r="AN15" s="357"/>
      <c r="AO15" s="357"/>
      <c r="AP15" s="357"/>
      <c r="AQ15" s="357"/>
      <c r="AR15" s="357"/>
      <c r="AS15" s="357" t="s">
        <v>69</v>
      </c>
      <c r="AT15" s="357"/>
      <c r="AU15" s="357"/>
      <c r="AV15" s="357"/>
      <c r="AW15" s="357"/>
      <c r="AX15" s="357"/>
      <c r="AY15" s="357"/>
    </row>
    <row r="16" spans="1:51" ht="13.5" thickBot="1" x14ac:dyDescent="0.25">
      <c r="A16" s="626" t="s">
        <v>2</v>
      </c>
      <c r="B16" s="627"/>
      <c r="C16" s="526" t="s">
        <v>75</v>
      </c>
      <c r="D16" s="526"/>
      <c r="E16" s="526"/>
      <c r="F16" s="526"/>
      <c r="G16" s="526"/>
      <c r="H16" s="526"/>
      <c r="I16" s="526"/>
      <c r="J16" s="526"/>
      <c r="K16" s="527"/>
      <c r="L16" s="508" t="s">
        <v>4</v>
      </c>
      <c r="M16" s="509"/>
      <c r="N16" s="517" t="s">
        <v>80</v>
      </c>
      <c r="O16" s="517"/>
      <c r="P16" s="517"/>
      <c r="Q16" s="517"/>
      <c r="R16" s="517"/>
      <c r="S16" s="517"/>
      <c r="T16" s="517"/>
      <c r="U16" s="517"/>
      <c r="V16" s="517"/>
      <c r="W16" s="518"/>
      <c r="X16" s="28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29"/>
      <c r="AJ16" s="29"/>
      <c r="AK16" s="29"/>
      <c r="AL16" s="48"/>
      <c r="AM16" s="49"/>
      <c r="AN16" s="49"/>
      <c r="AO16" s="49"/>
      <c r="AP16" s="49"/>
      <c r="AQ16" s="49"/>
      <c r="AR16" s="50"/>
      <c r="AS16" s="51"/>
      <c r="AT16" s="52"/>
      <c r="AU16" s="53"/>
      <c r="AV16" s="53"/>
      <c r="AW16" s="53"/>
      <c r="AX16" s="53"/>
      <c r="AY16" s="53"/>
    </row>
    <row r="17" spans="1:51" ht="13.7" customHeight="1" x14ac:dyDescent="0.2">
      <c r="A17" s="33" t="b">
        <v>1</v>
      </c>
      <c r="B17" s="34"/>
      <c r="C17" s="34"/>
      <c r="D17" s="538" t="str">
        <f>IF($A$17=TRUE, "Need-by date&gt;","")</f>
        <v>Need-by date&gt;</v>
      </c>
      <c r="E17" s="538"/>
      <c r="F17" s="538"/>
      <c r="G17" s="538"/>
      <c r="H17" s="538"/>
      <c r="I17" s="536" t="s">
        <v>76</v>
      </c>
      <c r="J17" s="536"/>
      <c r="K17" s="537"/>
      <c r="L17" s="528" t="s">
        <v>57</v>
      </c>
      <c r="M17" s="529"/>
      <c r="N17" s="530"/>
      <c r="O17" s="491" t="s">
        <v>77</v>
      </c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3"/>
      <c r="AU17" s="522" t="s">
        <v>68</v>
      </c>
      <c r="AV17" s="523"/>
      <c r="AW17" s="523"/>
      <c r="AX17" s="523"/>
      <c r="AY17" s="523"/>
    </row>
    <row r="18" spans="1:51" ht="13.5" thickBot="1" x14ac:dyDescent="0.25">
      <c r="A18" s="60" t="str">
        <f>IF(A17=TRUE,"Provide justification in Note to Buyer --&gt;&gt;", "Check box above only if RUSH is needed")</f>
        <v>Provide justification in Note to Buyer --&gt;&gt;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531"/>
      <c r="M18" s="532"/>
      <c r="N18" s="530"/>
      <c r="O18" s="491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3"/>
      <c r="AU18" s="59"/>
      <c r="AV18" s="7"/>
      <c r="AW18" s="7"/>
      <c r="AX18" s="7"/>
      <c r="AY18" s="7"/>
    </row>
    <row r="19" spans="1:51" ht="13.7" customHeight="1" thickBot="1" x14ac:dyDescent="0.25">
      <c r="A19" s="137" t="s">
        <v>15</v>
      </c>
      <c r="B19" s="477" t="s">
        <v>37</v>
      </c>
      <c r="C19" s="478"/>
      <c r="D19" s="478"/>
      <c r="E19" s="477" t="s">
        <v>42</v>
      </c>
      <c r="F19" s="478"/>
      <c r="G19" s="478"/>
      <c r="H19" s="477" t="s">
        <v>14</v>
      </c>
      <c r="I19" s="478"/>
      <c r="J19" s="478"/>
      <c r="K19" s="478"/>
      <c r="L19" s="478"/>
      <c r="M19" s="478"/>
      <c r="N19" s="478"/>
      <c r="O19" s="478"/>
      <c r="P19" s="477" t="s">
        <v>12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594"/>
      <c r="AO19" s="628" t="s">
        <v>13</v>
      </c>
      <c r="AP19" s="617"/>
      <c r="AQ19" s="617"/>
      <c r="AR19" s="617"/>
      <c r="AS19" s="629"/>
      <c r="AT19" s="616" t="s">
        <v>16</v>
      </c>
      <c r="AU19" s="617"/>
      <c r="AV19" s="617"/>
      <c r="AW19" s="617"/>
      <c r="AX19" s="617"/>
      <c r="AY19" s="618"/>
    </row>
    <row r="20" spans="1:51" x14ac:dyDescent="0.2">
      <c r="A20" s="510">
        <v>1</v>
      </c>
      <c r="B20" s="511">
        <v>1</v>
      </c>
      <c r="C20" s="512"/>
      <c r="D20" s="513"/>
      <c r="E20" s="590"/>
      <c r="F20" s="591"/>
      <c r="G20" s="592"/>
      <c r="H20" s="595"/>
      <c r="I20" s="595"/>
      <c r="J20" s="595"/>
      <c r="K20" s="595"/>
      <c r="L20" s="595"/>
      <c r="M20" s="595"/>
      <c r="N20" s="595"/>
      <c r="O20" s="595"/>
      <c r="P20" s="519" t="s">
        <v>115</v>
      </c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1"/>
      <c r="AO20" s="558">
        <v>32564.82</v>
      </c>
      <c r="AP20" s="558"/>
      <c r="AQ20" s="558"/>
      <c r="AR20" s="558"/>
      <c r="AS20" s="559"/>
      <c r="AT20" s="552">
        <f>B20*AO20</f>
        <v>32564.82</v>
      </c>
      <c r="AU20" s="553"/>
      <c r="AV20" s="553"/>
      <c r="AW20" s="553"/>
      <c r="AX20" s="553"/>
      <c r="AY20" s="554"/>
    </row>
    <row r="21" spans="1:51" x14ac:dyDescent="0.2">
      <c r="A21" s="501"/>
      <c r="B21" s="514"/>
      <c r="C21" s="515"/>
      <c r="D21" s="516"/>
      <c r="E21" s="486"/>
      <c r="F21" s="487"/>
      <c r="G21" s="488"/>
      <c r="H21" s="483"/>
      <c r="I21" s="483"/>
      <c r="J21" s="483"/>
      <c r="K21" s="483"/>
      <c r="L21" s="483"/>
      <c r="M21" s="483"/>
      <c r="N21" s="483"/>
      <c r="O21" s="483"/>
      <c r="P21" s="481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82"/>
      <c r="AO21" s="560"/>
      <c r="AP21" s="560"/>
      <c r="AQ21" s="560"/>
      <c r="AR21" s="560"/>
      <c r="AS21" s="561"/>
      <c r="AT21" s="555"/>
      <c r="AU21" s="556"/>
      <c r="AV21" s="556"/>
      <c r="AW21" s="556"/>
      <c r="AX21" s="556"/>
      <c r="AY21" s="557"/>
    </row>
    <row r="22" spans="1:51" x14ac:dyDescent="0.2">
      <c r="A22" s="494">
        <v>2</v>
      </c>
      <c r="B22" s="539">
        <v>1</v>
      </c>
      <c r="C22" s="497"/>
      <c r="D22" s="540"/>
      <c r="E22" s="484"/>
      <c r="F22" s="445"/>
      <c r="G22" s="485"/>
      <c r="H22" s="483"/>
      <c r="I22" s="483"/>
      <c r="J22" s="483"/>
      <c r="K22" s="483"/>
      <c r="L22" s="483"/>
      <c r="M22" s="483"/>
      <c r="N22" s="483"/>
      <c r="O22" s="483"/>
      <c r="P22" s="563" t="s">
        <v>29</v>
      </c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5"/>
      <c r="AO22" s="558">
        <v>87.5</v>
      </c>
      <c r="AP22" s="558"/>
      <c r="AQ22" s="558"/>
      <c r="AR22" s="558"/>
      <c r="AS22" s="559"/>
      <c r="AT22" s="552">
        <f>B22*AO22</f>
        <v>87.5</v>
      </c>
      <c r="AU22" s="553"/>
      <c r="AV22" s="553"/>
      <c r="AW22" s="553"/>
      <c r="AX22" s="553"/>
      <c r="AY22" s="554"/>
    </row>
    <row r="23" spans="1:51" x14ac:dyDescent="0.2">
      <c r="A23" s="495"/>
      <c r="B23" s="541"/>
      <c r="C23" s="542"/>
      <c r="D23" s="543"/>
      <c r="E23" s="486"/>
      <c r="F23" s="487"/>
      <c r="G23" s="488"/>
      <c r="H23" s="483"/>
      <c r="I23" s="483"/>
      <c r="J23" s="483"/>
      <c r="K23" s="483"/>
      <c r="L23" s="483"/>
      <c r="M23" s="483"/>
      <c r="N23" s="483"/>
      <c r="O23" s="483"/>
      <c r="P23" s="566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567"/>
      <c r="AO23" s="560"/>
      <c r="AP23" s="560"/>
      <c r="AQ23" s="560"/>
      <c r="AR23" s="560"/>
      <c r="AS23" s="561"/>
      <c r="AT23" s="555"/>
      <c r="AU23" s="556"/>
      <c r="AV23" s="556"/>
      <c r="AW23" s="556"/>
      <c r="AX23" s="556"/>
      <c r="AY23" s="557"/>
    </row>
    <row r="24" spans="1:51" x14ac:dyDescent="0.2">
      <c r="A24" s="494">
        <v>3</v>
      </c>
      <c r="B24" s="539">
        <v>1</v>
      </c>
      <c r="C24" s="497"/>
      <c r="D24" s="540"/>
      <c r="E24" s="484" t="s">
        <v>26</v>
      </c>
      <c r="F24" s="445"/>
      <c r="G24" s="485"/>
      <c r="H24" s="483" t="s">
        <v>112</v>
      </c>
      <c r="I24" s="483"/>
      <c r="J24" s="483"/>
      <c r="K24" s="483"/>
      <c r="L24" s="483"/>
      <c r="M24" s="483"/>
      <c r="N24" s="483"/>
      <c r="O24" s="483"/>
      <c r="P24" s="479" t="s">
        <v>113</v>
      </c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80"/>
      <c r="AO24" s="558">
        <v>3465</v>
      </c>
      <c r="AP24" s="558"/>
      <c r="AQ24" s="558"/>
      <c r="AR24" s="558"/>
      <c r="AS24" s="559"/>
      <c r="AT24" s="552">
        <f>B24*AO24</f>
        <v>3465</v>
      </c>
      <c r="AU24" s="553"/>
      <c r="AV24" s="553"/>
      <c r="AW24" s="553"/>
      <c r="AX24" s="553"/>
      <c r="AY24" s="554"/>
    </row>
    <row r="25" spans="1:51" x14ac:dyDescent="0.2">
      <c r="A25" s="495"/>
      <c r="B25" s="541"/>
      <c r="C25" s="542"/>
      <c r="D25" s="543"/>
      <c r="E25" s="486"/>
      <c r="F25" s="487"/>
      <c r="G25" s="488"/>
      <c r="H25" s="483"/>
      <c r="I25" s="483"/>
      <c r="J25" s="483"/>
      <c r="K25" s="483"/>
      <c r="L25" s="483"/>
      <c r="M25" s="483"/>
      <c r="N25" s="483"/>
      <c r="O25" s="483"/>
      <c r="P25" s="481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82"/>
      <c r="AO25" s="560"/>
      <c r="AP25" s="560"/>
      <c r="AQ25" s="560"/>
      <c r="AR25" s="560"/>
      <c r="AS25" s="561"/>
      <c r="AT25" s="555"/>
      <c r="AU25" s="556"/>
      <c r="AV25" s="556"/>
      <c r="AW25" s="556"/>
      <c r="AX25" s="556"/>
      <c r="AY25" s="557"/>
    </row>
    <row r="26" spans="1:51" x14ac:dyDescent="0.2">
      <c r="A26" s="494">
        <v>4</v>
      </c>
      <c r="B26" s="539"/>
      <c r="C26" s="497"/>
      <c r="D26" s="540"/>
      <c r="E26" s="484"/>
      <c r="F26" s="445"/>
      <c r="G26" s="485"/>
      <c r="H26" s="483"/>
      <c r="I26" s="483"/>
      <c r="J26" s="483"/>
      <c r="K26" s="483"/>
      <c r="L26" s="483"/>
      <c r="M26" s="483"/>
      <c r="N26" s="483"/>
      <c r="O26" s="483"/>
      <c r="P26" s="479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80"/>
      <c r="AO26" s="558"/>
      <c r="AP26" s="558"/>
      <c r="AQ26" s="558"/>
      <c r="AR26" s="558"/>
      <c r="AS26" s="559"/>
      <c r="AT26" s="552">
        <f>B26*AO26</f>
        <v>0</v>
      </c>
      <c r="AU26" s="553"/>
      <c r="AV26" s="553"/>
      <c r="AW26" s="553"/>
      <c r="AX26" s="553"/>
      <c r="AY26" s="554"/>
    </row>
    <row r="27" spans="1:51" x14ac:dyDescent="0.2">
      <c r="A27" s="510"/>
      <c r="B27" s="541"/>
      <c r="C27" s="542"/>
      <c r="D27" s="543"/>
      <c r="E27" s="486"/>
      <c r="F27" s="487"/>
      <c r="G27" s="488"/>
      <c r="H27" s="483"/>
      <c r="I27" s="483"/>
      <c r="J27" s="483"/>
      <c r="K27" s="483"/>
      <c r="L27" s="483"/>
      <c r="M27" s="483"/>
      <c r="N27" s="483"/>
      <c r="O27" s="483"/>
      <c r="P27" s="481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82"/>
      <c r="AO27" s="560"/>
      <c r="AP27" s="560"/>
      <c r="AQ27" s="560"/>
      <c r="AR27" s="560"/>
      <c r="AS27" s="561"/>
      <c r="AT27" s="555"/>
      <c r="AU27" s="556"/>
      <c r="AV27" s="556"/>
      <c r="AW27" s="556"/>
      <c r="AX27" s="556"/>
      <c r="AY27" s="557"/>
    </row>
    <row r="28" spans="1:51" x14ac:dyDescent="0.2">
      <c r="A28" s="596">
        <v>5</v>
      </c>
      <c r="B28" s="497"/>
      <c r="C28" s="498"/>
      <c r="D28" s="499"/>
      <c r="E28" s="484"/>
      <c r="F28" s="445"/>
      <c r="G28" s="485"/>
      <c r="H28" s="483"/>
      <c r="I28" s="483"/>
      <c r="J28" s="483"/>
      <c r="K28" s="483"/>
      <c r="L28" s="483"/>
      <c r="M28" s="483"/>
      <c r="N28" s="483"/>
      <c r="O28" s="483"/>
      <c r="P28" s="479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80"/>
      <c r="AO28" s="558"/>
      <c r="AP28" s="558"/>
      <c r="AQ28" s="558"/>
      <c r="AR28" s="558"/>
      <c r="AS28" s="559"/>
      <c r="AT28" s="552">
        <f>B28*AO28</f>
        <v>0</v>
      </c>
      <c r="AU28" s="553"/>
      <c r="AV28" s="553"/>
      <c r="AW28" s="553"/>
      <c r="AX28" s="553"/>
      <c r="AY28" s="554"/>
    </row>
    <row r="29" spans="1:51" x14ac:dyDescent="0.2">
      <c r="A29" s="596"/>
      <c r="B29" s="500"/>
      <c r="C29" s="500"/>
      <c r="D29" s="501"/>
      <c r="E29" s="486"/>
      <c r="F29" s="487"/>
      <c r="G29" s="488"/>
      <c r="H29" s="483"/>
      <c r="I29" s="483"/>
      <c r="J29" s="483"/>
      <c r="K29" s="483"/>
      <c r="L29" s="483"/>
      <c r="M29" s="483"/>
      <c r="N29" s="483"/>
      <c r="O29" s="483"/>
      <c r="P29" s="519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1"/>
      <c r="AO29" s="560"/>
      <c r="AP29" s="560"/>
      <c r="AQ29" s="560"/>
      <c r="AR29" s="560"/>
      <c r="AS29" s="561"/>
      <c r="AT29" s="555"/>
      <c r="AU29" s="556"/>
      <c r="AV29" s="556"/>
      <c r="AW29" s="556"/>
      <c r="AX29" s="556"/>
      <c r="AY29" s="557"/>
    </row>
    <row r="30" spans="1:51" x14ac:dyDescent="0.2">
      <c r="A30" s="596">
        <v>6</v>
      </c>
      <c r="B30" s="497"/>
      <c r="C30" s="498"/>
      <c r="D30" s="499"/>
      <c r="E30" s="484"/>
      <c r="F30" s="445"/>
      <c r="G30" s="485"/>
      <c r="H30" s="483"/>
      <c r="I30" s="483"/>
      <c r="J30" s="483"/>
      <c r="K30" s="483"/>
      <c r="L30" s="483"/>
      <c r="M30" s="483"/>
      <c r="N30" s="483"/>
      <c r="O30" s="483"/>
      <c r="P30" s="479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80"/>
      <c r="AO30" s="558"/>
      <c r="AP30" s="558"/>
      <c r="AQ30" s="558"/>
      <c r="AR30" s="558"/>
      <c r="AS30" s="559"/>
      <c r="AT30" s="552">
        <f>B30*AO30</f>
        <v>0</v>
      </c>
      <c r="AU30" s="553"/>
      <c r="AV30" s="553"/>
      <c r="AW30" s="553"/>
      <c r="AX30" s="553"/>
      <c r="AY30" s="554"/>
    </row>
    <row r="31" spans="1:51" ht="13.5" thickBot="1" x14ac:dyDescent="0.25">
      <c r="A31" s="596"/>
      <c r="B31" s="500"/>
      <c r="C31" s="500"/>
      <c r="D31" s="501"/>
      <c r="E31" s="486"/>
      <c r="F31" s="487"/>
      <c r="G31" s="488"/>
      <c r="H31" s="483"/>
      <c r="I31" s="483"/>
      <c r="J31" s="483"/>
      <c r="K31" s="483"/>
      <c r="L31" s="483"/>
      <c r="M31" s="483"/>
      <c r="N31" s="483"/>
      <c r="O31" s="483"/>
      <c r="P31" s="519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1"/>
      <c r="AO31" s="570"/>
      <c r="AP31" s="570"/>
      <c r="AQ31" s="570"/>
      <c r="AR31" s="570"/>
      <c r="AS31" s="571"/>
      <c r="AT31" s="555"/>
      <c r="AU31" s="556"/>
      <c r="AV31" s="556"/>
      <c r="AW31" s="556"/>
      <c r="AX31" s="556"/>
      <c r="AY31" s="557"/>
    </row>
    <row r="32" spans="1:51" ht="14.25" customHeight="1" thickTop="1" thickBot="1" x14ac:dyDescent="0.25">
      <c r="A32" s="62">
        <v>7</v>
      </c>
      <c r="B32" s="243" t="str">
        <f>IF(SUM(B20:B29)=0,"",IF(OR(G2="",T2=""),"Date&amp;Time needed-Excel Row 2",IF(AND(A9="",A10=""),"Missing Information in Vendor Name &amp;Address",IF(OR(N10="",N11="",N12=""),"Missing Information in PREPARER box",IF(OR(N14="",N15="",N16="",),"Missing Information in REQUESTOR box",IF(OR(AC10="",AB11="",AC12=""),"Missing Information in DELIVERY ADDRESS box",""))))))</f>
        <v/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503" t="s">
        <v>60</v>
      </c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49" t="s">
        <v>17</v>
      </c>
      <c r="AF32" s="549"/>
      <c r="AG32" s="549"/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9"/>
      <c r="AS32" s="619"/>
      <c r="AT32" s="620">
        <v>40</v>
      </c>
      <c r="AU32" s="562"/>
      <c r="AV32" s="562"/>
      <c r="AW32" s="562"/>
      <c r="AX32" s="562"/>
      <c r="AY32" s="562"/>
    </row>
    <row r="33" spans="1:51" ht="14.25" customHeight="1" thickBot="1" x14ac:dyDescent="0.25">
      <c r="A33" s="304" t="s">
        <v>63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5"/>
      <c r="P33" s="313" t="s">
        <v>144</v>
      </c>
      <c r="Q33" s="314"/>
      <c r="R33" s="314"/>
      <c r="S33" s="314"/>
      <c r="T33" s="314"/>
      <c r="U33" s="314"/>
      <c r="V33" s="314"/>
      <c r="W33" s="314"/>
      <c r="X33" s="314"/>
      <c r="Y33" s="314"/>
      <c r="Z33" s="315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6"/>
      <c r="AL33" s="311" t="s">
        <v>73</v>
      </c>
      <c r="AM33" s="311"/>
      <c r="AN33" s="311"/>
      <c r="AO33" s="311"/>
      <c r="AP33" s="311"/>
      <c r="AQ33" s="311"/>
      <c r="AR33" s="311"/>
      <c r="AS33" s="312"/>
      <c r="AT33" s="308">
        <f>SUM(AT20:AY32)</f>
        <v>36157.32</v>
      </c>
      <c r="AU33" s="309"/>
      <c r="AV33" s="309"/>
      <c r="AW33" s="309"/>
      <c r="AX33" s="309"/>
      <c r="AY33" s="309"/>
    </row>
    <row r="34" spans="1:51" ht="12.2" customHeight="1" x14ac:dyDescent="0.2">
      <c r="A34" s="139" t="s">
        <v>15</v>
      </c>
      <c r="B34" s="138" t="s">
        <v>139</v>
      </c>
      <c r="C34" s="241" t="s">
        <v>140</v>
      </c>
      <c r="D34" s="242"/>
      <c r="E34" s="241" t="s">
        <v>39</v>
      </c>
      <c r="F34" s="242"/>
      <c r="G34" s="242"/>
      <c r="H34" s="241" t="s">
        <v>141</v>
      </c>
      <c r="I34" s="297"/>
      <c r="J34" s="241" t="s">
        <v>142</v>
      </c>
      <c r="K34" s="241"/>
      <c r="L34" s="241"/>
      <c r="M34" s="241" t="s">
        <v>143</v>
      </c>
      <c r="N34" s="297"/>
      <c r="O34" s="297"/>
      <c r="P34" s="241" t="s">
        <v>19</v>
      </c>
      <c r="Q34" s="297"/>
      <c r="R34" s="297"/>
      <c r="S34" s="241" t="s">
        <v>36</v>
      </c>
      <c r="T34" s="241"/>
      <c r="U34" s="241"/>
      <c r="V34" s="241" t="s">
        <v>20</v>
      </c>
      <c r="W34" s="297"/>
      <c r="X34" s="297"/>
      <c r="Y34" s="297"/>
      <c r="Z34" s="143"/>
      <c r="AA34" s="141" t="s">
        <v>15</v>
      </c>
      <c r="AB34" s="139" t="s">
        <v>40</v>
      </c>
      <c r="AC34" s="241" t="s">
        <v>41</v>
      </c>
      <c r="AD34" s="241"/>
      <c r="AE34" s="241" t="s">
        <v>39</v>
      </c>
      <c r="AF34" s="242"/>
      <c r="AG34" s="242"/>
      <c r="AH34" s="241" t="s">
        <v>145</v>
      </c>
      <c r="AI34" s="241"/>
      <c r="AJ34" s="637" t="s">
        <v>143</v>
      </c>
      <c r="AK34" s="638"/>
      <c r="AL34" s="638"/>
      <c r="AM34" s="638"/>
      <c r="AN34" s="638"/>
      <c r="AO34" s="639"/>
      <c r="AP34" s="241" t="s">
        <v>19</v>
      </c>
      <c r="AQ34" s="297"/>
      <c r="AR34" s="297"/>
      <c r="AS34" s="241" t="s">
        <v>36</v>
      </c>
      <c r="AT34" s="241"/>
      <c r="AU34" s="241"/>
      <c r="AV34" s="241" t="s">
        <v>20</v>
      </c>
      <c r="AW34" s="297"/>
      <c r="AX34" s="297"/>
      <c r="AY34" s="297"/>
    </row>
    <row r="35" spans="1:51" ht="13.7" customHeight="1" x14ac:dyDescent="0.2">
      <c r="A35" s="35">
        <v>1</v>
      </c>
      <c r="B35" s="144" t="s">
        <v>152</v>
      </c>
      <c r="C35" s="603" t="s">
        <v>156</v>
      </c>
      <c r="D35" s="604"/>
      <c r="E35" s="605" t="s">
        <v>154</v>
      </c>
      <c r="F35" s="605"/>
      <c r="G35" s="605"/>
      <c r="H35" s="605" t="s">
        <v>157</v>
      </c>
      <c r="I35" s="605"/>
      <c r="J35" s="605" t="s">
        <v>153</v>
      </c>
      <c r="K35" s="605"/>
      <c r="L35" s="605"/>
      <c r="M35" s="544" t="s">
        <v>156</v>
      </c>
      <c r="N35" s="544"/>
      <c r="O35" s="544"/>
      <c r="P35" s="439">
        <v>0.45</v>
      </c>
      <c r="Q35" s="472"/>
      <c r="R35" s="473"/>
      <c r="S35" s="587">
        <f t="shared" ref="S35:S48" si="0">ROUND(P35*E53,2)</f>
        <v>0.45</v>
      </c>
      <c r="T35" s="588"/>
      <c r="U35" s="589"/>
      <c r="V35" s="545">
        <f t="shared" ref="V35:V48" si="1">ROUND(P35*J53,2)</f>
        <v>14654.17</v>
      </c>
      <c r="W35" s="546"/>
      <c r="X35" s="546"/>
      <c r="Y35" s="547"/>
      <c r="Z35" s="31"/>
      <c r="AA35" s="37">
        <v>7</v>
      </c>
      <c r="AB35" s="142" t="s">
        <v>147</v>
      </c>
      <c r="AC35" s="632" t="s">
        <v>148</v>
      </c>
      <c r="AD35" s="633"/>
      <c r="AE35" s="544" t="s">
        <v>149</v>
      </c>
      <c r="AF35" s="544"/>
      <c r="AG35" s="544"/>
      <c r="AH35" s="544" t="s">
        <v>150</v>
      </c>
      <c r="AI35" s="544"/>
      <c r="AJ35" s="469" t="s">
        <v>156</v>
      </c>
      <c r="AK35" s="470"/>
      <c r="AL35" s="470"/>
      <c r="AM35" s="470"/>
      <c r="AN35" s="470"/>
      <c r="AO35" s="471"/>
      <c r="AP35" s="439">
        <v>1</v>
      </c>
      <c r="AQ35" s="472"/>
      <c r="AR35" s="473"/>
      <c r="AS35" s="440">
        <f t="shared" ref="AS35:AS48" si="2">ROUND(AP35*AE53,2)</f>
        <v>1</v>
      </c>
      <c r="AT35" s="441"/>
      <c r="AU35" s="442"/>
      <c r="AV35" s="456">
        <f t="shared" ref="AV35:AV48" si="3">ROUND(AP35*AJ53,2)</f>
        <v>40</v>
      </c>
      <c r="AW35" s="457"/>
      <c r="AX35" s="457"/>
      <c r="AY35" s="458"/>
    </row>
    <row r="36" spans="1:51" x14ac:dyDescent="0.2">
      <c r="A36" s="35">
        <v>1</v>
      </c>
      <c r="B36" s="145" t="s">
        <v>152</v>
      </c>
      <c r="C36" s="607" t="s">
        <v>154</v>
      </c>
      <c r="D36" s="608"/>
      <c r="E36" s="607" t="s">
        <v>99</v>
      </c>
      <c r="F36" s="609"/>
      <c r="G36" s="608"/>
      <c r="H36" s="606" t="s">
        <v>157</v>
      </c>
      <c r="I36" s="606"/>
      <c r="J36" s="606" t="s">
        <v>153</v>
      </c>
      <c r="K36" s="606"/>
      <c r="L36" s="606"/>
      <c r="M36" s="465" t="s">
        <v>156</v>
      </c>
      <c r="N36" s="465"/>
      <c r="O36" s="465"/>
      <c r="P36" s="439">
        <v>0.25</v>
      </c>
      <c r="Q36" s="472"/>
      <c r="R36" s="473"/>
      <c r="S36" s="474">
        <f t="shared" si="0"/>
        <v>0.25</v>
      </c>
      <c r="T36" s="475"/>
      <c r="U36" s="476"/>
      <c r="V36" s="545">
        <f t="shared" si="1"/>
        <v>8141.21</v>
      </c>
      <c r="W36" s="546"/>
      <c r="X36" s="546"/>
      <c r="Y36" s="547"/>
      <c r="Z36" s="31"/>
      <c r="AA36" s="37"/>
      <c r="AB36" s="32"/>
      <c r="AC36" s="462"/>
      <c r="AD36" s="464"/>
      <c r="AE36" s="462"/>
      <c r="AF36" s="463"/>
      <c r="AG36" s="464"/>
      <c r="AH36" s="465"/>
      <c r="AI36" s="465"/>
      <c r="AJ36" s="469"/>
      <c r="AK36" s="470"/>
      <c r="AL36" s="470"/>
      <c r="AM36" s="470"/>
      <c r="AN36" s="470"/>
      <c r="AO36" s="471"/>
      <c r="AP36" s="439"/>
      <c r="AQ36" s="472"/>
      <c r="AR36" s="473"/>
      <c r="AS36" s="440">
        <f t="shared" si="2"/>
        <v>0</v>
      </c>
      <c r="AT36" s="441"/>
      <c r="AU36" s="442"/>
      <c r="AV36" s="456">
        <f t="shared" si="3"/>
        <v>0</v>
      </c>
      <c r="AW36" s="457"/>
      <c r="AX36" s="457"/>
      <c r="AY36" s="458"/>
    </row>
    <row r="37" spans="1:51" ht="12.75" customHeight="1" x14ac:dyDescent="0.2">
      <c r="A37" s="35">
        <v>1</v>
      </c>
      <c r="B37" s="145" t="s">
        <v>152</v>
      </c>
      <c r="C37" s="607" t="s">
        <v>99</v>
      </c>
      <c r="D37" s="608"/>
      <c r="E37" s="607" t="s">
        <v>100</v>
      </c>
      <c r="F37" s="609"/>
      <c r="G37" s="608"/>
      <c r="H37" s="606" t="s">
        <v>157</v>
      </c>
      <c r="I37" s="606"/>
      <c r="J37" s="606" t="s">
        <v>153</v>
      </c>
      <c r="K37" s="606"/>
      <c r="L37" s="606"/>
      <c r="M37" s="465" t="s">
        <v>160</v>
      </c>
      <c r="N37" s="465"/>
      <c r="O37" s="465"/>
      <c r="P37" s="439">
        <v>0.25</v>
      </c>
      <c r="Q37" s="472"/>
      <c r="R37" s="473"/>
      <c r="S37" s="474">
        <f t="shared" si="0"/>
        <v>0.25</v>
      </c>
      <c r="T37" s="475"/>
      <c r="U37" s="476"/>
      <c r="V37" s="545">
        <f t="shared" si="1"/>
        <v>8141.21</v>
      </c>
      <c r="W37" s="546"/>
      <c r="X37" s="546"/>
      <c r="Y37" s="547"/>
      <c r="Z37" s="31"/>
      <c r="AA37" s="37"/>
      <c r="AB37" s="32"/>
      <c r="AC37" s="462"/>
      <c r="AD37" s="464"/>
      <c r="AE37" s="462"/>
      <c r="AF37" s="463"/>
      <c r="AG37" s="464"/>
      <c r="AH37" s="465"/>
      <c r="AI37" s="465"/>
      <c r="AJ37" s="469"/>
      <c r="AK37" s="470"/>
      <c r="AL37" s="470"/>
      <c r="AM37" s="470"/>
      <c r="AN37" s="470"/>
      <c r="AO37" s="471"/>
      <c r="AP37" s="439"/>
      <c r="AQ37" s="472"/>
      <c r="AR37" s="473"/>
      <c r="AS37" s="440">
        <f t="shared" si="2"/>
        <v>0</v>
      </c>
      <c r="AT37" s="441"/>
      <c r="AU37" s="442"/>
      <c r="AV37" s="456">
        <f t="shared" si="3"/>
        <v>0</v>
      </c>
      <c r="AW37" s="457"/>
      <c r="AX37" s="457"/>
      <c r="AY37" s="458"/>
    </row>
    <row r="38" spans="1:51" x14ac:dyDescent="0.2">
      <c r="A38" s="35">
        <v>1</v>
      </c>
      <c r="B38" s="145" t="s">
        <v>153</v>
      </c>
      <c r="C38" s="607" t="s">
        <v>155</v>
      </c>
      <c r="D38" s="608"/>
      <c r="E38" s="607" t="s">
        <v>98</v>
      </c>
      <c r="F38" s="609"/>
      <c r="G38" s="608"/>
      <c r="H38" s="606" t="s">
        <v>157</v>
      </c>
      <c r="I38" s="606"/>
      <c r="J38" s="606" t="s">
        <v>159</v>
      </c>
      <c r="K38" s="606"/>
      <c r="L38" s="606"/>
      <c r="M38" s="465" t="s">
        <v>156</v>
      </c>
      <c r="N38" s="465"/>
      <c r="O38" s="465"/>
      <c r="P38" s="439">
        <v>0.05</v>
      </c>
      <c r="Q38" s="472"/>
      <c r="R38" s="473"/>
      <c r="S38" s="474">
        <f t="shared" si="0"/>
        <v>0.05</v>
      </c>
      <c r="T38" s="475"/>
      <c r="U38" s="476"/>
      <c r="V38" s="545">
        <f t="shared" si="1"/>
        <v>1628.24</v>
      </c>
      <c r="W38" s="546"/>
      <c r="X38" s="546"/>
      <c r="Y38" s="547"/>
      <c r="Z38" s="31"/>
      <c r="AA38" s="37"/>
      <c r="AB38" s="32"/>
      <c r="AC38" s="462"/>
      <c r="AD38" s="464"/>
      <c r="AE38" s="462"/>
      <c r="AF38" s="463"/>
      <c r="AG38" s="464"/>
      <c r="AH38" s="465"/>
      <c r="AI38" s="465"/>
      <c r="AJ38" s="469"/>
      <c r="AK38" s="470"/>
      <c r="AL38" s="470"/>
      <c r="AM38" s="470"/>
      <c r="AN38" s="470"/>
      <c r="AO38" s="471"/>
      <c r="AP38" s="439"/>
      <c r="AQ38" s="472"/>
      <c r="AR38" s="473"/>
      <c r="AS38" s="440">
        <f t="shared" si="2"/>
        <v>0</v>
      </c>
      <c r="AT38" s="441"/>
      <c r="AU38" s="442"/>
      <c r="AV38" s="456">
        <f t="shared" si="3"/>
        <v>0</v>
      </c>
      <c r="AW38" s="457"/>
      <c r="AX38" s="457"/>
      <c r="AY38" s="458"/>
    </row>
    <row r="39" spans="1:51" ht="12.75" customHeight="1" x14ac:dyDescent="0.2">
      <c r="A39" s="35"/>
      <c r="B39" s="63"/>
      <c r="C39" s="462"/>
      <c r="D39" s="464"/>
      <c r="E39" s="462"/>
      <c r="F39" s="463"/>
      <c r="G39" s="464"/>
      <c r="H39" s="584"/>
      <c r="I39" s="585"/>
      <c r="J39" s="584"/>
      <c r="K39" s="489"/>
      <c r="L39" s="585"/>
      <c r="M39" s="584"/>
      <c r="N39" s="489"/>
      <c r="O39" s="585"/>
      <c r="P39" s="439"/>
      <c r="Q39" s="472"/>
      <c r="R39" s="473"/>
      <c r="S39" s="474">
        <f t="shared" si="0"/>
        <v>0</v>
      </c>
      <c r="T39" s="475"/>
      <c r="U39" s="476"/>
      <c r="V39" s="545">
        <f t="shared" si="1"/>
        <v>0</v>
      </c>
      <c r="W39" s="546"/>
      <c r="X39" s="546"/>
      <c r="Y39" s="547"/>
      <c r="Z39" s="31"/>
      <c r="AA39" s="37"/>
      <c r="AB39" s="32"/>
      <c r="AC39" s="466"/>
      <c r="AD39" s="468"/>
      <c r="AE39" s="466"/>
      <c r="AF39" s="467"/>
      <c r="AG39" s="468"/>
      <c r="AH39" s="465"/>
      <c r="AI39" s="465"/>
      <c r="AJ39" s="469"/>
      <c r="AK39" s="470"/>
      <c r="AL39" s="470"/>
      <c r="AM39" s="470"/>
      <c r="AN39" s="470"/>
      <c r="AO39" s="471"/>
      <c r="AP39" s="438"/>
      <c r="AQ39" s="438"/>
      <c r="AR39" s="439"/>
      <c r="AS39" s="440">
        <f t="shared" si="2"/>
        <v>0</v>
      </c>
      <c r="AT39" s="441"/>
      <c r="AU39" s="442"/>
      <c r="AV39" s="456">
        <f t="shared" si="3"/>
        <v>0</v>
      </c>
      <c r="AW39" s="457"/>
      <c r="AX39" s="457"/>
      <c r="AY39" s="458"/>
    </row>
    <row r="40" spans="1:51" ht="12.75" customHeight="1" x14ac:dyDescent="0.2">
      <c r="A40" s="35">
        <v>2</v>
      </c>
      <c r="B40" s="36" t="s">
        <v>152</v>
      </c>
      <c r="C40" s="466" t="s">
        <v>156</v>
      </c>
      <c r="D40" s="586"/>
      <c r="E40" s="465" t="s">
        <v>154</v>
      </c>
      <c r="F40" s="465"/>
      <c r="G40" s="465"/>
      <c r="H40" s="465" t="s">
        <v>158</v>
      </c>
      <c r="I40" s="465"/>
      <c r="J40" s="544" t="s">
        <v>159</v>
      </c>
      <c r="K40" s="544"/>
      <c r="L40" s="544"/>
      <c r="M40" s="544" t="s">
        <v>156</v>
      </c>
      <c r="N40" s="544"/>
      <c r="O40" s="544"/>
      <c r="P40" s="439">
        <v>1</v>
      </c>
      <c r="Q40" s="472"/>
      <c r="R40" s="473"/>
      <c r="S40" s="474">
        <f t="shared" si="0"/>
        <v>1</v>
      </c>
      <c r="T40" s="475"/>
      <c r="U40" s="476"/>
      <c r="V40" s="545">
        <f t="shared" si="1"/>
        <v>87.5</v>
      </c>
      <c r="W40" s="546"/>
      <c r="X40" s="546"/>
      <c r="Y40" s="547"/>
      <c r="Z40" s="31"/>
      <c r="AA40" s="37"/>
      <c r="AB40" s="36"/>
      <c r="AC40" s="466"/>
      <c r="AD40" s="468"/>
      <c r="AE40" s="465"/>
      <c r="AF40" s="465"/>
      <c r="AG40" s="465"/>
      <c r="AH40" s="465"/>
      <c r="AI40" s="465"/>
      <c r="AJ40" s="469"/>
      <c r="AK40" s="470"/>
      <c r="AL40" s="470"/>
      <c r="AM40" s="470"/>
      <c r="AN40" s="470"/>
      <c r="AO40" s="471"/>
      <c r="AP40" s="438"/>
      <c r="AQ40" s="438"/>
      <c r="AR40" s="439"/>
      <c r="AS40" s="440">
        <f t="shared" si="2"/>
        <v>0</v>
      </c>
      <c r="AT40" s="441"/>
      <c r="AU40" s="442"/>
      <c r="AV40" s="456">
        <f t="shared" si="3"/>
        <v>0</v>
      </c>
      <c r="AW40" s="457"/>
      <c r="AX40" s="457"/>
      <c r="AY40" s="458"/>
    </row>
    <row r="41" spans="1:51" ht="12.75" customHeight="1" x14ac:dyDescent="0.2">
      <c r="A41" s="35"/>
      <c r="B41" s="32"/>
      <c r="C41" s="462"/>
      <c r="D41" s="464"/>
      <c r="E41" s="462"/>
      <c r="F41" s="463"/>
      <c r="G41" s="464"/>
      <c r="H41" s="465"/>
      <c r="I41" s="465"/>
      <c r="J41" s="465"/>
      <c r="K41" s="465"/>
      <c r="L41" s="465"/>
      <c r="M41" s="465"/>
      <c r="N41" s="465"/>
      <c r="O41" s="465"/>
      <c r="P41" s="439"/>
      <c r="Q41" s="472"/>
      <c r="R41" s="473"/>
      <c r="S41" s="474">
        <f t="shared" si="0"/>
        <v>0</v>
      </c>
      <c r="T41" s="475"/>
      <c r="U41" s="476"/>
      <c r="V41" s="545">
        <f>ROUND(P41*J59,2)</f>
        <v>0</v>
      </c>
      <c r="W41" s="546"/>
      <c r="X41" s="546"/>
      <c r="Y41" s="547"/>
      <c r="Z41" s="31"/>
      <c r="AA41" s="37"/>
      <c r="AB41" s="32"/>
      <c r="AC41" s="466"/>
      <c r="AD41" s="468"/>
      <c r="AE41" s="466"/>
      <c r="AF41" s="467"/>
      <c r="AG41" s="468"/>
      <c r="AH41" s="465"/>
      <c r="AI41" s="465"/>
      <c r="AJ41" s="469"/>
      <c r="AK41" s="470"/>
      <c r="AL41" s="470"/>
      <c r="AM41" s="470"/>
      <c r="AN41" s="470"/>
      <c r="AO41" s="471"/>
      <c r="AP41" s="438"/>
      <c r="AQ41" s="438"/>
      <c r="AR41" s="439"/>
      <c r="AS41" s="440">
        <f t="shared" si="2"/>
        <v>0</v>
      </c>
      <c r="AT41" s="441"/>
      <c r="AU41" s="442"/>
      <c r="AV41" s="456">
        <f t="shared" si="3"/>
        <v>0</v>
      </c>
      <c r="AW41" s="457"/>
      <c r="AX41" s="457"/>
      <c r="AY41" s="458"/>
    </row>
    <row r="42" spans="1:51" ht="12.75" customHeight="1" x14ac:dyDescent="0.2">
      <c r="A42" s="35">
        <v>3</v>
      </c>
      <c r="B42" s="36" t="s">
        <v>152</v>
      </c>
      <c r="C42" s="466" t="s">
        <v>156</v>
      </c>
      <c r="D42" s="586"/>
      <c r="E42" s="465" t="s">
        <v>154</v>
      </c>
      <c r="F42" s="465"/>
      <c r="G42" s="465"/>
      <c r="H42" s="465" t="s">
        <v>157</v>
      </c>
      <c r="I42" s="465"/>
      <c r="J42" s="544" t="s">
        <v>159</v>
      </c>
      <c r="K42" s="544"/>
      <c r="L42" s="544"/>
      <c r="M42" s="544" t="s">
        <v>160</v>
      </c>
      <c r="N42" s="544"/>
      <c r="O42" s="544"/>
      <c r="P42" s="439">
        <v>0.45</v>
      </c>
      <c r="Q42" s="472"/>
      <c r="R42" s="473"/>
      <c r="S42" s="474">
        <f t="shared" si="0"/>
        <v>0.45</v>
      </c>
      <c r="T42" s="475"/>
      <c r="U42" s="476"/>
      <c r="V42" s="545">
        <f>ROUND(P42*J60,2)</f>
        <v>1559.25</v>
      </c>
      <c r="W42" s="546"/>
      <c r="X42" s="546"/>
      <c r="Y42" s="547"/>
      <c r="Z42" s="31"/>
      <c r="AA42" s="37"/>
      <c r="AB42" s="36"/>
      <c r="AC42" s="466"/>
      <c r="AD42" s="468"/>
      <c r="AE42" s="465"/>
      <c r="AF42" s="465"/>
      <c r="AG42" s="465"/>
      <c r="AH42" s="465"/>
      <c r="AI42" s="465"/>
      <c r="AJ42" s="469"/>
      <c r="AK42" s="470"/>
      <c r="AL42" s="470"/>
      <c r="AM42" s="470"/>
      <c r="AN42" s="470"/>
      <c r="AO42" s="471"/>
      <c r="AP42" s="438"/>
      <c r="AQ42" s="438"/>
      <c r="AR42" s="439"/>
      <c r="AS42" s="440">
        <f t="shared" si="2"/>
        <v>0</v>
      </c>
      <c r="AT42" s="441"/>
      <c r="AU42" s="442"/>
      <c r="AV42" s="456">
        <f t="shared" si="3"/>
        <v>0</v>
      </c>
      <c r="AW42" s="457"/>
      <c r="AX42" s="457"/>
      <c r="AY42" s="458"/>
    </row>
    <row r="43" spans="1:51" ht="12.75" customHeight="1" x14ac:dyDescent="0.2">
      <c r="A43" s="35">
        <v>3</v>
      </c>
      <c r="B43" s="32" t="s">
        <v>152</v>
      </c>
      <c r="C43" s="462" t="s">
        <v>154</v>
      </c>
      <c r="D43" s="464"/>
      <c r="E43" s="462" t="s">
        <v>99</v>
      </c>
      <c r="F43" s="463"/>
      <c r="G43" s="464"/>
      <c r="H43" s="465" t="s">
        <v>157</v>
      </c>
      <c r="I43" s="465"/>
      <c r="J43" s="465" t="s">
        <v>153</v>
      </c>
      <c r="K43" s="465"/>
      <c r="L43" s="465"/>
      <c r="M43" s="465" t="s">
        <v>156</v>
      </c>
      <c r="N43" s="465"/>
      <c r="O43" s="465"/>
      <c r="P43" s="439">
        <v>0.25</v>
      </c>
      <c r="Q43" s="472"/>
      <c r="R43" s="473"/>
      <c r="S43" s="474">
        <f t="shared" si="0"/>
        <v>0.25</v>
      </c>
      <c r="T43" s="475"/>
      <c r="U43" s="476"/>
      <c r="V43" s="545">
        <f>ROUND(P43*J61,2)</f>
        <v>866.25</v>
      </c>
      <c r="W43" s="546"/>
      <c r="X43" s="546"/>
      <c r="Y43" s="547"/>
      <c r="Z43" s="31"/>
      <c r="AA43" s="37"/>
      <c r="AB43" s="32"/>
      <c r="AC43" s="466"/>
      <c r="AD43" s="468"/>
      <c r="AE43" s="466"/>
      <c r="AF43" s="467"/>
      <c r="AG43" s="468"/>
      <c r="AH43" s="465"/>
      <c r="AI43" s="465"/>
      <c r="AJ43" s="469"/>
      <c r="AK43" s="470"/>
      <c r="AL43" s="470"/>
      <c r="AM43" s="470"/>
      <c r="AN43" s="470"/>
      <c r="AO43" s="471"/>
      <c r="AP43" s="438"/>
      <c r="AQ43" s="438"/>
      <c r="AR43" s="439"/>
      <c r="AS43" s="440">
        <f t="shared" si="2"/>
        <v>0</v>
      </c>
      <c r="AT43" s="441"/>
      <c r="AU43" s="442"/>
      <c r="AV43" s="456">
        <f t="shared" si="3"/>
        <v>0</v>
      </c>
      <c r="AW43" s="457"/>
      <c r="AX43" s="457"/>
      <c r="AY43" s="458"/>
    </row>
    <row r="44" spans="1:51" ht="13.7" customHeight="1" x14ac:dyDescent="0.2">
      <c r="A44" s="35">
        <v>3</v>
      </c>
      <c r="B44" s="32" t="s">
        <v>152</v>
      </c>
      <c r="C44" s="462" t="s">
        <v>99</v>
      </c>
      <c r="D44" s="464"/>
      <c r="E44" s="462" t="s">
        <v>100</v>
      </c>
      <c r="F44" s="463"/>
      <c r="G44" s="464"/>
      <c r="H44" s="465" t="s">
        <v>157</v>
      </c>
      <c r="I44" s="465"/>
      <c r="J44" s="465" t="s">
        <v>159</v>
      </c>
      <c r="K44" s="465"/>
      <c r="L44" s="465"/>
      <c r="M44" s="465" t="s">
        <v>160</v>
      </c>
      <c r="N44" s="465"/>
      <c r="O44" s="465"/>
      <c r="P44" s="439">
        <v>0.25</v>
      </c>
      <c r="Q44" s="472"/>
      <c r="R44" s="473"/>
      <c r="S44" s="474">
        <f t="shared" si="0"/>
        <v>0.25</v>
      </c>
      <c r="T44" s="475"/>
      <c r="U44" s="476"/>
      <c r="V44" s="545">
        <f>ROUND(P44*J62,2)</f>
        <v>866.25</v>
      </c>
      <c r="W44" s="546"/>
      <c r="X44" s="546"/>
      <c r="Y44" s="547"/>
      <c r="Z44" s="31"/>
      <c r="AA44" s="37"/>
      <c r="AB44" s="32"/>
      <c r="AC44" s="466"/>
      <c r="AD44" s="468"/>
      <c r="AE44" s="466"/>
      <c r="AF44" s="467"/>
      <c r="AG44" s="468"/>
      <c r="AH44" s="465"/>
      <c r="AI44" s="465"/>
      <c r="AJ44" s="469"/>
      <c r="AK44" s="470"/>
      <c r="AL44" s="470"/>
      <c r="AM44" s="470"/>
      <c r="AN44" s="470"/>
      <c r="AO44" s="471"/>
      <c r="AP44" s="438"/>
      <c r="AQ44" s="438"/>
      <c r="AR44" s="439"/>
      <c r="AS44" s="440">
        <f t="shared" si="2"/>
        <v>0</v>
      </c>
      <c r="AT44" s="441"/>
      <c r="AU44" s="442"/>
      <c r="AV44" s="456">
        <f t="shared" si="3"/>
        <v>0</v>
      </c>
      <c r="AW44" s="457"/>
      <c r="AX44" s="457"/>
      <c r="AY44" s="458"/>
    </row>
    <row r="45" spans="1:51" x14ac:dyDescent="0.2">
      <c r="A45" s="35">
        <v>3</v>
      </c>
      <c r="B45" s="32" t="s">
        <v>153</v>
      </c>
      <c r="C45" s="462" t="s">
        <v>155</v>
      </c>
      <c r="D45" s="464"/>
      <c r="E45" s="462" t="s">
        <v>98</v>
      </c>
      <c r="F45" s="463"/>
      <c r="G45" s="464"/>
      <c r="H45" s="465" t="s">
        <v>157</v>
      </c>
      <c r="I45" s="465"/>
      <c r="J45" s="465" t="s">
        <v>159</v>
      </c>
      <c r="K45" s="465"/>
      <c r="L45" s="465"/>
      <c r="M45" s="465" t="s">
        <v>160</v>
      </c>
      <c r="N45" s="465"/>
      <c r="O45" s="465"/>
      <c r="P45" s="439">
        <v>0.05</v>
      </c>
      <c r="Q45" s="472"/>
      <c r="R45" s="473"/>
      <c r="S45" s="474">
        <f t="shared" si="0"/>
        <v>0.05</v>
      </c>
      <c r="T45" s="475"/>
      <c r="U45" s="476"/>
      <c r="V45" s="545">
        <f>ROUND(P45*J63,2)</f>
        <v>173.25</v>
      </c>
      <c r="W45" s="546"/>
      <c r="X45" s="546"/>
      <c r="Y45" s="547"/>
      <c r="Z45" s="31"/>
      <c r="AA45" s="37"/>
      <c r="AB45" s="32"/>
      <c r="AC45" s="466"/>
      <c r="AD45" s="468"/>
      <c r="AE45" s="466"/>
      <c r="AF45" s="467"/>
      <c r="AG45" s="468"/>
      <c r="AH45" s="465"/>
      <c r="AI45" s="465"/>
      <c r="AJ45" s="469"/>
      <c r="AK45" s="470"/>
      <c r="AL45" s="470"/>
      <c r="AM45" s="470"/>
      <c r="AN45" s="470"/>
      <c r="AO45" s="471"/>
      <c r="AP45" s="438"/>
      <c r="AQ45" s="438"/>
      <c r="AR45" s="439"/>
      <c r="AS45" s="440">
        <f t="shared" si="2"/>
        <v>0</v>
      </c>
      <c r="AT45" s="441"/>
      <c r="AU45" s="442"/>
      <c r="AV45" s="456">
        <f t="shared" si="3"/>
        <v>0</v>
      </c>
      <c r="AW45" s="457"/>
      <c r="AX45" s="457"/>
      <c r="AY45" s="458"/>
    </row>
    <row r="46" spans="1:51" x14ac:dyDescent="0.2">
      <c r="A46" s="35"/>
      <c r="B46" s="38"/>
      <c r="C46" s="443"/>
      <c r="D46" s="444"/>
      <c r="E46" s="443"/>
      <c r="F46" s="445"/>
      <c r="G46" s="444"/>
      <c r="H46" s="446"/>
      <c r="I46" s="446"/>
      <c r="J46" s="446"/>
      <c r="K46" s="446"/>
      <c r="L46" s="446"/>
      <c r="M46" s="446"/>
      <c r="N46" s="446"/>
      <c r="O46" s="446"/>
      <c r="P46" s="439"/>
      <c r="Q46" s="472"/>
      <c r="R46" s="473"/>
      <c r="S46" s="474">
        <f t="shared" si="0"/>
        <v>0</v>
      </c>
      <c r="T46" s="475"/>
      <c r="U46" s="476"/>
      <c r="V46" s="545">
        <f t="shared" si="1"/>
        <v>0</v>
      </c>
      <c r="W46" s="546"/>
      <c r="X46" s="546"/>
      <c r="Y46" s="547"/>
      <c r="Z46" s="39"/>
      <c r="AA46" s="37"/>
      <c r="AB46" s="38"/>
      <c r="AC46" s="466"/>
      <c r="AD46" s="468"/>
      <c r="AE46" s="447"/>
      <c r="AF46" s="449"/>
      <c r="AG46" s="448"/>
      <c r="AH46" s="446"/>
      <c r="AI46" s="446"/>
      <c r="AJ46" s="469"/>
      <c r="AK46" s="470"/>
      <c r="AL46" s="470"/>
      <c r="AM46" s="470"/>
      <c r="AN46" s="470"/>
      <c r="AO46" s="471"/>
      <c r="AP46" s="438"/>
      <c r="AQ46" s="438"/>
      <c r="AR46" s="439"/>
      <c r="AS46" s="440">
        <f t="shared" si="2"/>
        <v>0</v>
      </c>
      <c r="AT46" s="441"/>
      <c r="AU46" s="442"/>
      <c r="AV46" s="456">
        <f t="shared" si="3"/>
        <v>0</v>
      </c>
      <c r="AW46" s="457"/>
      <c r="AX46" s="457"/>
      <c r="AY46" s="458"/>
    </row>
    <row r="47" spans="1:51" ht="12.75" customHeight="1" x14ac:dyDescent="0.2">
      <c r="A47" s="35"/>
      <c r="B47" s="38"/>
      <c r="C47" s="443"/>
      <c r="D47" s="444"/>
      <c r="E47" s="443"/>
      <c r="F47" s="445"/>
      <c r="G47" s="444"/>
      <c r="H47" s="446"/>
      <c r="I47" s="446"/>
      <c r="J47" s="446"/>
      <c r="K47" s="446"/>
      <c r="L47" s="446"/>
      <c r="M47" s="446"/>
      <c r="N47" s="446"/>
      <c r="O47" s="446"/>
      <c r="P47" s="439"/>
      <c r="Q47" s="472"/>
      <c r="R47" s="473"/>
      <c r="S47" s="474">
        <f t="shared" si="0"/>
        <v>0</v>
      </c>
      <c r="T47" s="475"/>
      <c r="U47" s="476"/>
      <c r="V47" s="545">
        <f t="shared" si="1"/>
        <v>0</v>
      </c>
      <c r="W47" s="546"/>
      <c r="X47" s="546"/>
      <c r="Y47" s="547"/>
      <c r="Z47" s="39"/>
      <c r="AA47" s="37"/>
      <c r="AB47" s="38"/>
      <c r="AC47" s="466"/>
      <c r="AD47" s="468"/>
      <c r="AE47" s="447"/>
      <c r="AF47" s="449"/>
      <c r="AG47" s="448"/>
      <c r="AH47" s="446"/>
      <c r="AI47" s="446"/>
      <c r="AJ47" s="469"/>
      <c r="AK47" s="470"/>
      <c r="AL47" s="470"/>
      <c r="AM47" s="470"/>
      <c r="AN47" s="470"/>
      <c r="AO47" s="471"/>
      <c r="AP47" s="438"/>
      <c r="AQ47" s="438"/>
      <c r="AR47" s="439"/>
      <c r="AS47" s="440">
        <f t="shared" si="2"/>
        <v>0</v>
      </c>
      <c r="AT47" s="441"/>
      <c r="AU47" s="442"/>
      <c r="AV47" s="456">
        <f t="shared" si="3"/>
        <v>0</v>
      </c>
      <c r="AW47" s="457"/>
      <c r="AX47" s="457"/>
      <c r="AY47" s="458"/>
    </row>
    <row r="48" spans="1:51" ht="12.75" customHeight="1" x14ac:dyDescent="0.2">
      <c r="A48" s="64"/>
      <c r="B48" s="38"/>
      <c r="C48" s="443"/>
      <c r="D48" s="444"/>
      <c r="E48" s="443"/>
      <c r="F48" s="445"/>
      <c r="G48" s="444"/>
      <c r="H48" s="446"/>
      <c r="I48" s="446"/>
      <c r="J48" s="446"/>
      <c r="K48" s="446"/>
      <c r="L48" s="446"/>
      <c r="M48" s="446"/>
      <c r="N48" s="446"/>
      <c r="O48" s="446"/>
      <c r="P48" s="451"/>
      <c r="Q48" s="452"/>
      <c r="R48" s="453"/>
      <c r="S48" s="581">
        <f t="shared" si="0"/>
        <v>0</v>
      </c>
      <c r="T48" s="582"/>
      <c r="U48" s="583"/>
      <c r="V48" s="578">
        <f t="shared" si="1"/>
        <v>0</v>
      </c>
      <c r="W48" s="579"/>
      <c r="X48" s="579"/>
      <c r="Y48" s="580"/>
      <c r="Z48" s="39"/>
      <c r="AA48" s="65"/>
      <c r="AB48" s="38"/>
      <c r="AC48" s="624"/>
      <c r="AD48" s="625"/>
      <c r="AE48" s="447"/>
      <c r="AF48" s="449"/>
      <c r="AG48" s="448"/>
      <c r="AH48" s="446"/>
      <c r="AI48" s="446"/>
      <c r="AJ48" s="624"/>
      <c r="AK48" s="630"/>
      <c r="AL48" s="630"/>
      <c r="AM48" s="630"/>
      <c r="AN48" s="630"/>
      <c r="AO48" s="625"/>
      <c r="AP48" s="575"/>
      <c r="AQ48" s="575"/>
      <c r="AR48" s="451"/>
      <c r="AS48" s="572">
        <f t="shared" si="2"/>
        <v>0</v>
      </c>
      <c r="AT48" s="573"/>
      <c r="AU48" s="574"/>
      <c r="AV48" s="459">
        <f t="shared" si="3"/>
        <v>0</v>
      </c>
      <c r="AW48" s="460"/>
      <c r="AX48" s="460"/>
      <c r="AY48" s="461"/>
    </row>
    <row r="49" spans="1:51" ht="12.75" customHeight="1" x14ac:dyDescent="0.15">
      <c r="A49" s="450" t="s">
        <v>114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66" t="s">
        <v>74</v>
      </c>
      <c r="AM49" s="67"/>
      <c r="AN49" s="67"/>
      <c r="AO49" s="67"/>
      <c r="AP49" s="67"/>
      <c r="AQ49" s="67"/>
      <c r="AR49" s="67"/>
      <c r="AS49" s="67"/>
      <c r="AT49" s="67"/>
      <c r="AU49" s="67"/>
      <c r="AV49" s="435">
        <f>SUM(V35:Y48)+SUM(AV35:AY48)</f>
        <v>36157.33</v>
      </c>
      <c r="AW49" s="436"/>
      <c r="AX49" s="436"/>
      <c r="AY49" s="436"/>
    </row>
    <row r="50" spans="1:51" ht="12.75" customHeight="1" x14ac:dyDescent="0.2">
      <c r="A50" s="631"/>
      <c r="B50" s="631"/>
      <c r="C50" s="631"/>
      <c r="D50" s="34"/>
      <c r="E50" s="34"/>
      <c r="F50" s="34"/>
      <c r="G50" s="34"/>
      <c r="H50" s="34"/>
      <c r="I50" s="34"/>
      <c r="J50" s="34"/>
      <c r="K50" s="68"/>
      <c r="L50" s="34"/>
      <c r="M50" s="34"/>
      <c r="N50" s="34"/>
      <c r="O50" s="68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612" t="str">
        <f>IF(OR(AV49=0,AV49=AT33),"","ACCT TOT IS")</f>
        <v>ACCT TOT IS</v>
      </c>
      <c r="AC50" s="613"/>
      <c r="AD50" s="613"/>
      <c r="AE50" s="613"/>
      <c r="AF50" s="613"/>
      <c r="AG50" s="610" t="str">
        <f>IF(AV49&gt;AT33,"GREATER THAN",IF(AV49&lt;AT33, "LESS THAN",""))</f>
        <v>GREATER THAN</v>
      </c>
      <c r="AH50" s="611"/>
      <c r="AI50" s="611"/>
      <c r="AJ50" s="611"/>
      <c r="AK50" s="611"/>
      <c r="AL50" s="611"/>
      <c r="AM50" s="610" t="str">
        <f>IF(AV49=AT33,"","Line Item TOT BY")</f>
        <v>Line Item TOT BY</v>
      </c>
      <c r="AN50" s="610"/>
      <c r="AO50" s="610"/>
      <c r="AP50" s="610"/>
      <c r="AQ50" s="610"/>
      <c r="AR50" s="610"/>
      <c r="AS50" s="34"/>
      <c r="AT50" s="34"/>
      <c r="AU50" s="614">
        <f>IF(AV49&gt;=AT33,ROUND(AV49-AT33,2),ROUND(AT33 -AV49,2))</f>
        <v>0.01</v>
      </c>
      <c r="AV50" s="615"/>
      <c r="AW50" s="615"/>
      <c r="AX50" s="615"/>
      <c r="AY50" s="615"/>
    </row>
    <row r="51" spans="1:51" hidden="1" x14ac:dyDescent="0.2">
      <c r="A51" s="1" t="s">
        <v>71</v>
      </c>
      <c r="AA51" s="1" t="s">
        <v>72</v>
      </c>
    </row>
    <row r="52" spans="1:51" hidden="1" x14ac:dyDescent="0.2">
      <c r="A52" s="1" t="s">
        <v>70</v>
      </c>
      <c r="E52" s="1" t="s">
        <v>36</v>
      </c>
      <c r="J52" s="1" t="s">
        <v>20</v>
      </c>
      <c r="AA52" s="1" t="s">
        <v>70</v>
      </c>
      <c r="AE52" s="1" t="s">
        <v>36</v>
      </c>
      <c r="AJ52" s="1" t="s">
        <v>20</v>
      </c>
    </row>
    <row r="53" spans="1:51" hidden="1" x14ac:dyDescent="0.2">
      <c r="B53" s="1">
        <v>29</v>
      </c>
      <c r="E53" s="334">
        <f t="shared" ref="E53:E66" si="4">IF(A35=$A$20,$B$20,IF(A35=$A$22,$B$22,IF(A35=$A$24,$B$24,IF(A35=$A$26,$B$26,IF(A35=$A$28,$B$28,IF(A35=$A$30,$B$30,IF(A35=$A$32,1)))))))</f>
        <v>1</v>
      </c>
      <c r="F53" s="334"/>
      <c r="G53" s="334"/>
      <c r="H53" s="334"/>
      <c r="J53" s="334">
        <f t="shared" ref="J53:J66" si="5">IF(A35=$A$20,$AT$20,IF(A35=$A$22,$AT$22,IF(A35=$A$24,$AT$24,IF(A35=$A$26,$AT$26,IF(A35=$A$28,$AT$28,IF(A35=$A$30,$AT$30,IF(A35=$A$32,$AT$32)))))))</f>
        <v>32564.82</v>
      </c>
      <c r="K53" s="334"/>
      <c r="L53" s="334"/>
      <c r="AB53" s="1">
        <v>29</v>
      </c>
      <c r="AE53" s="334">
        <f t="shared" ref="AE53:AE66" si="6">IF(AA35=$A$20,$B$20,IF(AA35=$A$22,$B$22,IF(AA35=$A$24,$B$24,IF(AA35=$A$26,$B$26,IF(AA35=$A$28,$B$28,IF(AA35=$A$30,$B$30,IF(AA35=$A$32,1)))))))</f>
        <v>1</v>
      </c>
      <c r="AF53" s="334"/>
      <c r="AG53" s="334"/>
      <c r="AH53" s="334"/>
      <c r="AJ53" s="334">
        <f t="shared" ref="AJ53:AJ66" si="7">IF(AA35=$A$20,$AT$20,IF(AA35=$A$22,$AT$22,IF(AA35=$A$24,$AT$24,IF(AA35=$A$26,$AT$26,IF(AA35=$A$28,$AT$28,IF(AA35=$A$30,$AT$30,IF(AA35=$A$32,$AT$32)))))))</f>
        <v>40</v>
      </c>
      <c r="AK53" s="334"/>
      <c r="AL53" s="334"/>
    </row>
    <row r="54" spans="1:51" hidden="1" x14ac:dyDescent="0.2">
      <c r="B54" s="1">
        <v>30</v>
      </c>
      <c r="E54" s="334">
        <f t="shared" si="4"/>
        <v>1</v>
      </c>
      <c r="F54" s="334"/>
      <c r="G54" s="334"/>
      <c r="H54" s="334"/>
      <c r="J54" s="334">
        <f t="shared" si="5"/>
        <v>32564.82</v>
      </c>
      <c r="K54" s="334"/>
      <c r="L54" s="334"/>
      <c r="AB54" s="1">
        <v>30</v>
      </c>
      <c r="AE54" s="334" t="b">
        <f t="shared" si="6"/>
        <v>0</v>
      </c>
      <c r="AF54" s="334"/>
      <c r="AG54" s="334"/>
      <c r="AH54" s="334"/>
      <c r="AJ54" s="334" t="b">
        <f t="shared" si="7"/>
        <v>0</v>
      </c>
      <c r="AK54" s="334"/>
      <c r="AL54" s="334"/>
    </row>
    <row r="55" spans="1:51" hidden="1" x14ac:dyDescent="0.2">
      <c r="B55" s="1">
        <v>31</v>
      </c>
      <c r="E55" s="334">
        <f t="shared" si="4"/>
        <v>1</v>
      </c>
      <c r="F55" s="334"/>
      <c r="G55" s="334"/>
      <c r="H55" s="334"/>
      <c r="J55" s="334">
        <f t="shared" si="5"/>
        <v>32564.82</v>
      </c>
      <c r="K55" s="334"/>
      <c r="L55" s="334"/>
      <c r="AB55" s="1">
        <v>31</v>
      </c>
      <c r="AE55" s="334" t="b">
        <f t="shared" si="6"/>
        <v>0</v>
      </c>
      <c r="AF55" s="334"/>
      <c r="AG55" s="334"/>
      <c r="AH55" s="334"/>
      <c r="AJ55" s="334" t="b">
        <f t="shared" si="7"/>
        <v>0</v>
      </c>
      <c r="AK55" s="334"/>
      <c r="AL55" s="334"/>
    </row>
    <row r="56" spans="1:51" hidden="1" x14ac:dyDescent="0.2">
      <c r="B56" s="1">
        <v>32</v>
      </c>
      <c r="E56" s="334">
        <f t="shared" si="4"/>
        <v>1</v>
      </c>
      <c r="F56" s="334"/>
      <c r="G56" s="334"/>
      <c r="H56" s="334"/>
      <c r="J56" s="334">
        <f t="shared" si="5"/>
        <v>32564.82</v>
      </c>
      <c r="K56" s="334"/>
      <c r="L56" s="334"/>
      <c r="AB56" s="1">
        <v>32</v>
      </c>
      <c r="AE56" s="334" t="b">
        <f t="shared" si="6"/>
        <v>0</v>
      </c>
      <c r="AF56" s="334"/>
      <c r="AG56" s="334"/>
      <c r="AH56" s="334"/>
      <c r="AJ56" s="334" t="b">
        <f t="shared" si="7"/>
        <v>0</v>
      </c>
      <c r="AK56" s="334"/>
      <c r="AL56" s="334"/>
    </row>
    <row r="57" spans="1:51" hidden="1" x14ac:dyDescent="0.2">
      <c r="B57" s="1">
        <v>33</v>
      </c>
      <c r="E57" s="334" t="b">
        <f t="shared" si="4"/>
        <v>0</v>
      </c>
      <c r="F57" s="334"/>
      <c r="G57" s="334"/>
      <c r="H57" s="334"/>
      <c r="J57" s="334" t="b">
        <f t="shared" si="5"/>
        <v>0</v>
      </c>
      <c r="K57" s="334"/>
      <c r="L57" s="334"/>
      <c r="AB57" s="1">
        <v>33</v>
      </c>
      <c r="AE57" s="334" t="b">
        <f t="shared" si="6"/>
        <v>0</v>
      </c>
      <c r="AF57" s="334"/>
      <c r="AG57" s="334"/>
      <c r="AH57" s="334"/>
      <c r="AJ57" s="334" t="b">
        <f t="shared" si="7"/>
        <v>0</v>
      </c>
      <c r="AK57" s="334"/>
      <c r="AL57" s="334"/>
    </row>
    <row r="58" spans="1:51" hidden="1" x14ac:dyDescent="0.2">
      <c r="B58" s="1">
        <v>34</v>
      </c>
      <c r="E58" s="334">
        <f t="shared" si="4"/>
        <v>1</v>
      </c>
      <c r="F58" s="334"/>
      <c r="G58" s="334"/>
      <c r="H58" s="334"/>
      <c r="J58" s="334">
        <f t="shared" si="5"/>
        <v>87.5</v>
      </c>
      <c r="K58" s="334"/>
      <c r="L58" s="334"/>
      <c r="AB58" s="1">
        <v>34</v>
      </c>
      <c r="AE58" s="334" t="b">
        <f t="shared" si="6"/>
        <v>0</v>
      </c>
      <c r="AF58" s="334"/>
      <c r="AG58" s="334"/>
      <c r="AH58" s="334"/>
      <c r="AJ58" s="334" t="b">
        <f t="shared" si="7"/>
        <v>0</v>
      </c>
      <c r="AK58" s="334"/>
      <c r="AL58" s="334"/>
    </row>
    <row r="59" spans="1:51" hidden="1" x14ac:dyDescent="0.2">
      <c r="B59" s="1">
        <v>35</v>
      </c>
      <c r="E59" s="334" t="b">
        <f t="shared" si="4"/>
        <v>0</v>
      </c>
      <c r="F59" s="334"/>
      <c r="G59" s="334"/>
      <c r="H59" s="334"/>
      <c r="J59" s="334" t="b">
        <f t="shared" si="5"/>
        <v>0</v>
      </c>
      <c r="K59" s="334"/>
      <c r="L59" s="334"/>
      <c r="AB59" s="1">
        <v>35</v>
      </c>
      <c r="AE59" s="334" t="b">
        <f t="shared" si="6"/>
        <v>0</v>
      </c>
      <c r="AF59" s="334"/>
      <c r="AG59" s="334"/>
      <c r="AH59" s="334"/>
      <c r="AJ59" s="334" t="b">
        <f t="shared" si="7"/>
        <v>0</v>
      </c>
      <c r="AK59" s="334"/>
      <c r="AL59" s="334"/>
    </row>
    <row r="60" spans="1:51" hidden="1" x14ac:dyDescent="0.2">
      <c r="B60" s="1">
        <v>36</v>
      </c>
      <c r="E60" s="334">
        <f t="shared" si="4"/>
        <v>1</v>
      </c>
      <c r="F60" s="334"/>
      <c r="G60" s="334"/>
      <c r="H60" s="334"/>
      <c r="J60" s="334">
        <f t="shared" si="5"/>
        <v>3465</v>
      </c>
      <c r="K60" s="334"/>
      <c r="L60" s="334"/>
      <c r="AB60" s="1">
        <v>36</v>
      </c>
      <c r="AE60" s="334" t="b">
        <f t="shared" si="6"/>
        <v>0</v>
      </c>
      <c r="AF60" s="334"/>
      <c r="AG60" s="334"/>
      <c r="AH60" s="334"/>
      <c r="AJ60" s="334" t="b">
        <f t="shared" si="7"/>
        <v>0</v>
      </c>
      <c r="AK60" s="334"/>
      <c r="AL60" s="334"/>
    </row>
    <row r="61" spans="1:51" hidden="1" x14ac:dyDescent="0.2">
      <c r="B61" s="1">
        <v>37</v>
      </c>
      <c r="E61" s="334">
        <f t="shared" si="4"/>
        <v>1</v>
      </c>
      <c r="F61" s="334"/>
      <c r="G61" s="334"/>
      <c r="H61" s="334"/>
      <c r="J61" s="334">
        <f t="shared" si="5"/>
        <v>3465</v>
      </c>
      <c r="K61" s="334"/>
      <c r="L61" s="334"/>
      <c r="AB61" s="1">
        <v>37</v>
      </c>
      <c r="AE61" s="334" t="b">
        <f t="shared" si="6"/>
        <v>0</v>
      </c>
      <c r="AF61" s="334"/>
      <c r="AG61" s="334"/>
      <c r="AH61" s="334"/>
      <c r="AJ61" s="334" t="b">
        <f t="shared" si="7"/>
        <v>0</v>
      </c>
      <c r="AK61" s="334"/>
      <c r="AL61" s="334"/>
    </row>
    <row r="62" spans="1:51" hidden="1" x14ac:dyDescent="0.2">
      <c r="B62" s="1">
        <v>38</v>
      </c>
      <c r="E62" s="334">
        <f t="shared" si="4"/>
        <v>1</v>
      </c>
      <c r="F62" s="334"/>
      <c r="G62" s="334"/>
      <c r="H62" s="334"/>
      <c r="J62" s="334">
        <f t="shared" si="5"/>
        <v>3465</v>
      </c>
      <c r="K62" s="334"/>
      <c r="L62" s="334"/>
      <c r="AB62" s="1">
        <v>38</v>
      </c>
      <c r="AE62" s="334" t="b">
        <f t="shared" si="6"/>
        <v>0</v>
      </c>
      <c r="AF62" s="334"/>
      <c r="AG62" s="334"/>
      <c r="AH62" s="334"/>
      <c r="AJ62" s="334" t="b">
        <f t="shared" si="7"/>
        <v>0</v>
      </c>
      <c r="AK62" s="334"/>
      <c r="AL62" s="334"/>
    </row>
    <row r="63" spans="1:51" hidden="1" x14ac:dyDescent="0.2">
      <c r="B63" s="1">
        <v>39</v>
      </c>
      <c r="E63" s="334">
        <f t="shared" si="4"/>
        <v>1</v>
      </c>
      <c r="F63" s="334"/>
      <c r="G63" s="334"/>
      <c r="H63" s="334"/>
      <c r="J63" s="334">
        <f t="shared" si="5"/>
        <v>3465</v>
      </c>
      <c r="K63" s="334"/>
      <c r="L63" s="334"/>
      <c r="AB63" s="1">
        <v>39</v>
      </c>
      <c r="AE63" s="334" t="b">
        <f t="shared" si="6"/>
        <v>0</v>
      </c>
      <c r="AF63" s="334"/>
      <c r="AG63" s="334"/>
      <c r="AH63" s="334"/>
      <c r="AJ63" s="334" t="b">
        <f t="shared" si="7"/>
        <v>0</v>
      </c>
      <c r="AK63" s="334"/>
      <c r="AL63" s="334"/>
    </row>
    <row r="64" spans="1:51" hidden="1" x14ac:dyDescent="0.2">
      <c r="B64" s="1">
        <v>40</v>
      </c>
      <c r="E64" s="334" t="b">
        <f t="shared" si="4"/>
        <v>0</v>
      </c>
      <c r="F64" s="334"/>
      <c r="G64" s="334"/>
      <c r="H64" s="334"/>
      <c r="J64" s="334" t="b">
        <f t="shared" si="5"/>
        <v>0</v>
      </c>
      <c r="K64" s="334"/>
      <c r="L64" s="334"/>
      <c r="AB64" s="1">
        <v>40</v>
      </c>
      <c r="AE64" s="334" t="b">
        <f t="shared" si="6"/>
        <v>0</v>
      </c>
      <c r="AF64" s="334"/>
      <c r="AG64" s="334"/>
      <c r="AH64" s="334"/>
      <c r="AJ64" s="334" t="b">
        <f t="shared" si="7"/>
        <v>0</v>
      </c>
      <c r="AK64" s="334"/>
      <c r="AL64" s="334"/>
    </row>
    <row r="65" spans="2:38" hidden="1" x14ac:dyDescent="0.2">
      <c r="B65" s="1">
        <v>41</v>
      </c>
      <c r="E65" s="334" t="b">
        <f t="shared" si="4"/>
        <v>0</v>
      </c>
      <c r="F65" s="334"/>
      <c r="G65" s="334"/>
      <c r="H65" s="334"/>
      <c r="J65" s="334" t="b">
        <f t="shared" si="5"/>
        <v>0</v>
      </c>
      <c r="K65" s="334"/>
      <c r="L65" s="334"/>
      <c r="AB65" s="1">
        <v>41</v>
      </c>
      <c r="AE65" s="334" t="b">
        <f t="shared" si="6"/>
        <v>0</v>
      </c>
      <c r="AF65" s="334"/>
      <c r="AG65" s="334"/>
      <c r="AH65" s="334"/>
      <c r="AJ65" s="334" t="b">
        <f t="shared" si="7"/>
        <v>0</v>
      </c>
      <c r="AK65" s="334"/>
      <c r="AL65" s="334"/>
    </row>
    <row r="66" spans="2:38" hidden="1" x14ac:dyDescent="0.2">
      <c r="B66" s="1">
        <v>42</v>
      </c>
      <c r="E66" s="334" t="b">
        <f t="shared" si="4"/>
        <v>0</v>
      </c>
      <c r="F66" s="334"/>
      <c r="G66" s="334"/>
      <c r="H66" s="334"/>
      <c r="J66" s="334" t="b">
        <f t="shared" si="5"/>
        <v>0</v>
      </c>
      <c r="K66" s="334"/>
      <c r="L66" s="334"/>
      <c r="AB66" s="1">
        <v>42</v>
      </c>
      <c r="AE66" s="334" t="b">
        <f t="shared" si="6"/>
        <v>0</v>
      </c>
      <c r="AF66" s="334"/>
      <c r="AG66" s="334"/>
      <c r="AH66" s="334"/>
      <c r="AJ66" s="334" t="b">
        <f t="shared" si="7"/>
        <v>0</v>
      </c>
      <c r="AK66" s="334"/>
      <c r="AL66" s="334"/>
    </row>
  </sheetData>
  <mergeCells count="402">
    <mergeCell ref="Z1:AK4"/>
    <mergeCell ref="G2:L2"/>
    <mergeCell ref="T2:X2"/>
    <mergeCell ref="W6:AK6"/>
    <mergeCell ref="A7:AH7"/>
    <mergeCell ref="A8:K8"/>
    <mergeCell ref="B4:F4"/>
    <mergeCell ref="G4:L4"/>
    <mergeCell ref="N4:R4"/>
    <mergeCell ref="T4:X4"/>
    <mergeCell ref="AJ38:AO38"/>
    <mergeCell ref="AJ39:AO39"/>
    <mergeCell ref="AJ40:AO40"/>
    <mergeCell ref="AS15:AY15"/>
    <mergeCell ref="AL9:AO9"/>
    <mergeCell ref="AQ9:AT9"/>
    <mergeCell ref="AQ10:AT10"/>
    <mergeCell ref="AL15:AR15"/>
    <mergeCell ref="AL10:AO10"/>
    <mergeCell ref="AV10:AY10"/>
    <mergeCell ref="P22:AN23"/>
    <mergeCell ref="P24:AN25"/>
    <mergeCell ref="P30:AN31"/>
    <mergeCell ref="P20:AN21"/>
    <mergeCell ref="O17:AT18"/>
    <mergeCell ref="AO20:AS21"/>
    <mergeCell ref="H20:O21"/>
    <mergeCell ref="P19:AN19"/>
    <mergeCell ref="AO22:AS23"/>
    <mergeCell ref="AJ34:AO34"/>
    <mergeCell ref="AJ35:AO35"/>
    <mergeCell ref="AJ36:AO36"/>
    <mergeCell ref="AJ37:AO37"/>
    <mergeCell ref="A11:K11"/>
    <mergeCell ref="E60:H60"/>
    <mergeCell ref="E24:G25"/>
    <mergeCell ref="A24:A25"/>
    <mergeCell ref="H24:O25"/>
    <mergeCell ref="J58:L58"/>
    <mergeCell ref="E53:H53"/>
    <mergeCell ref="S40:U40"/>
    <mergeCell ref="AE40:AG40"/>
    <mergeCell ref="AC42:AD42"/>
    <mergeCell ref="P41:R41"/>
    <mergeCell ref="AC35:AD35"/>
    <mergeCell ref="V42:Y42"/>
    <mergeCell ref="S37:U37"/>
    <mergeCell ref="J53:L53"/>
    <mergeCell ref="C48:D48"/>
    <mergeCell ref="P48:R48"/>
    <mergeCell ref="S48:U48"/>
    <mergeCell ref="P33:AK33"/>
    <mergeCell ref="AJ41:AO41"/>
    <mergeCell ref="AJ42:AO42"/>
    <mergeCell ref="AJ43:AO43"/>
    <mergeCell ref="AJ44:AO44"/>
    <mergeCell ref="AJ45:AO45"/>
    <mergeCell ref="M48:O48"/>
    <mergeCell ref="J65:L65"/>
    <mergeCell ref="J57:L57"/>
    <mergeCell ref="J59:L59"/>
    <mergeCell ref="J60:L60"/>
    <mergeCell ref="E64:H64"/>
    <mergeCell ref="E62:H62"/>
    <mergeCell ref="E63:H63"/>
    <mergeCell ref="E66:H66"/>
    <mergeCell ref="AE61:AH61"/>
    <mergeCell ref="J61:L61"/>
    <mergeCell ref="J62:L62"/>
    <mergeCell ref="J63:L63"/>
    <mergeCell ref="AE63:AH63"/>
    <mergeCell ref="E57:H57"/>
    <mergeCell ref="E58:H58"/>
    <mergeCell ref="J66:L66"/>
    <mergeCell ref="AE57:AH57"/>
    <mergeCell ref="AE58:AH58"/>
    <mergeCell ref="AE59:AH59"/>
    <mergeCell ref="AE60:AH60"/>
    <mergeCell ref="AE62:AH62"/>
    <mergeCell ref="J64:L64"/>
    <mergeCell ref="E59:H59"/>
    <mergeCell ref="E65:H65"/>
    <mergeCell ref="A50:C50"/>
    <mergeCell ref="AJ54:AL54"/>
    <mergeCell ref="AJ55:AL55"/>
    <mergeCell ref="AJ56:AL56"/>
    <mergeCell ref="AJ57:AL57"/>
    <mergeCell ref="AC45:AD45"/>
    <mergeCell ref="P46:R46"/>
    <mergeCell ref="P44:R44"/>
    <mergeCell ref="AE44:AG44"/>
    <mergeCell ref="J54:L54"/>
    <mergeCell ref="J55:L55"/>
    <mergeCell ref="J56:L56"/>
    <mergeCell ref="E54:H54"/>
    <mergeCell ref="E55:H55"/>
    <mergeCell ref="E56:H56"/>
    <mergeCell ref="AE54:AH54"/>
    <mergeCell ref="AE55:AH55"/>
    <mergeCell ref="AE56:AH56"/>
    <mergeCell ref="A49:AK49"/>
    <mergeCell ref="E47:G47"/>
    <mergeCell ref="H47:I47"/>
    <mergeCell ref="AE53:AH53"/>
    <mergeCell ref="AJ53:AL53"/>
    <mergeCell ref="C47:D47"/>
    <mergeCell ref="A16:B16"/>
    <mergeCell ref="L17:N18"/>
    <mergeCell ref="E19:G19"/>
    <mergeCell ref="AO19:AS19"/>
    <mergeCell ref="J36:L36"/>
    <mergeCell ref="E37:G37"/>
    <mergeCell ref="C37:D37"/>
    <mergeCell ref="J42:L42"/>
    <mergeCell ref="M46:O46"/>
    <mergeCell ref="AE46:AG46"/>
    <mergeCell ref="AH46:AI46"/>
    <mergeCell ref="AE43:AG43"/>
    <mergeCell ref="AE45:AG45"/>
    <mergeCell ref="AH43:AI43"/>
    <mergeCell ref="AH45:AI45"/>
    <mergeCell ref="A20:A21"/>
    <mergeCell ref="E22:G23"/>
    <mergeCell ref="A22:A23"/>
    <mergeCell ref="B22:D23"/>
    <mergeCell ref="P32:AD32"/>
    <mergeCell ref="P42:R42"/>
    <mergeCell ref="S34:U34"/>
    <mergeCell ref="V36:Y36"/>
    <mergeCell ref="P37:R37"/>
    <mergeCell ref="L15:M15"/>
    <mergeCell ref="N15:W15"/>
    <mergeCell ref="D15:K15"/>
    <mergeCell ref="E20:G21"/>
    <mergeCell ref="P43:R43"/>
    <mergeCell ref="P47:R47"/>
    <mergeCell ref="S47:U47"/>
    <mergeCell ref="S46:U46"/>
    <mergeCell ref="V46:Y46"/>
    <mergeCell ref="V47:Y47"/>
    <mergeCell ref="P38:R38"/>
    <mergeCell ref="P39:R39"/>
    <mergeCell ref="V38:Y38"/>
    <mergeCell ref="B24:D25"/>
    <mergeCell ref="C16:K16"/>
    <mergeCell ref="P40:R40"/>
    <mergeCell ref="S38:U38"/>
    <mergeCell ref="S39:U39"/>
    <mergeCell ref="A15:C15"/>
    <mergeCell ref="N16:W16"/>
    <mergeCell ref="AJ66:AL66"/>
    <mergeCell ref="E48:G48"/>
    <mergeCell ref="H48:I48"/>
    <mergeCell ref="J48:L48"/>
    <mergeCell ref="AC48:AD48"/>
    <mergeCell ref="AE48:AG48"/>
    <mergeCell ref="V48:Y48"/>
    <mergeCell ref="AE64:AH64"/>
    <mergeCell ref="AE65:AH65"/>
    <mergeCell ref="AE66:AH66"/>
    <mergeCell ref="AJ64:AL64"/>
    <mergeCell ref="AJ65:AL65"/>
    <mergeCell ref="AJ58:AL58"/>
    <mergeCell ref="AJ59:AL59"/>
    <mergeCell ref="AJ60:AL60"/>
    <mergeCell ref="AJ61:AL61"/>
    <mergeCell ref="AJ62:AL62"/>
    <mergeCell ref="AJ63:AL63"/>
    <mergeCell ref="AC46:AD46"/>
    <mergeCell ref="AJ46:AO46"/>
    <mergeCell ref="AJ47:AO47"/>
    <mergeCell ref="AJ48:AO48"/>
    <mergeCell ref="E61:H61"/>
    <mergeCell ref="A13:K13"/>
    <mergeCell ref="A12:K12"/>
    <mergeCell ref="N14:W14"/>
    <mergeCell ref="L13:W13"/>
    <mergeCell ref="X9:AK9"/>
    <mergeCell ref="L10:M10"/>
    <mergeCell ref="A9:K9"/>
    <mergeCell ref="X12:AB12"/>
    <mergeCell ref="AC10:AK10"/>
    <mergeCell ref="L12:M12"/>
    <mergeCell ref="L14:M14"/>
    <mergeCell ref="A14:K14"/>
    <mergeCell ref="AS44:AU44"/>
    <mergeCell ref="AS43:AU43"/>
    <mergeCell ref="AS45:AU45"/>
    <mergeCell ref="S42:U42"/>
    <mergeCell ref="AS35:AU35"/>
    <mergeCell ref="AH35:AI35"/>
    <mergeCell ref="AP44:AR44"/>
    <mergeCell ref="AP45:AR45"/>
    <mergeCell ref="V39:Y39"/>
    <mergeCell ref="V40:Y40"/>
    <mergeCell ref="V41:Y41"/>
    <mergeCell ref="V43:Y43"/>
    <mergeCell ref="S44:U44"/>
    <mergeCell ref="S45:U45"/>
    <mergeCell ref="V45:Y45"/>
    <mergeCell ref="V44:Y44"/>
    <mergeCell ref="S43:U43"/>
    <mergeCell ref="AC40:AD40"/>
    <mergeCell ref="AC39:AD39"/>
    <mergeCell ref="AE39:AG39"/>
    <mergeCell ref="AH39:AI39"/>
    <mergeCell ref="AH40:AI40"/>
    <mergeCell ref="AC43:AD43"/>
    <mergeCell ref="AC44:AD44"/>
    <mergeCell ref="AP46:AR46"/>
    <mergeCell ref="AP43:AR43"/>
    <mergeCell ref="AV43:AY43"/>
    <mergeCell ref="AV37:AY37"/>
    <mergeCell ref="AV38:AY38"/>
    <mergeCell ref="AV40:AY40"/>
    <mergeCell ref="AV41:AY41"/>
    <mergeCell ref="AV39:AY39"/>
    <mergeCell ref="AV44:AY44"/>
    <mergeCell ref="AV45:AY45"/>
    <mergeCell ref="AV42:AY42"/>
    <mergeCell ref="AS38:AU38"/>
    <mergeCell ref="AS39:AU39"/>
    <mergeCell ref="AS40:AU40"/>
    <mergeCell ref="AP39:AR39"/>
    <mergeCell ref="AS41:AU41"/>
    <mergeCell ref="AP38:AR38"/>
    <mergeCell ref="AV46:AY46"/>
    <mergeCell ref="AS46:AU46"/>
    <mergeCell ref="AS37:AU37"/>
    <mergeCell ref="AS42:AU42"/>
    <mergeCell ref="AP42:AR42"/>
    <mergeCell ref="AP40:AR40"/>
    <mergeCell ref="AP41:AR41"/>
    <mergeCell ref="H36:I36"/>
    <mergeCell ref="E35:G35"/>
    <mergeCell ref="E36:G36"/>
    <mergeCell ref="C36:D36"/>
    <mergeCell ref="C34:D34"/>
    <mergeCell ref="B32:O32"/>
    <mergeCell ref="E34:G34"/>
    <mergeCell ref="J34:L34"/>
    <mergeCell ref="AE36:AG36"/>
    <mergeCell ref="A33:O33"/>
    <mergeCell ref="M34:O34"/>
    <mergeCell ref="AT19:AY19"/>
    <mergeCell ref="AT20:AY21"/>
    <mergeCell ref="AU17:AY17"/>
    <mergeCell ref="AP37:AR37"/>
    <mergeCell ref="AP35:AR35"/>
    <mergeCell ref="AP36:AR36"/>
    <mergeCell ref="AE32:AS32"/>
    <mergeCell ref="P34:R34"/>
    <mergeCell ref="AH34:AI34"/>
    <mergeCell ref="AS36:AU36"/>
    <mergeCell ref="AT24:AY25"/>
    <mergeCell ref="AT26:AY27"/>
    <mergeCell ref="AT28:AY29"/>
    <mergeCell ref="AO24:AS25"/>
    <mergeCell ref="AT32:AY32"/>
    <mergeCell ref="AH37:AI37"/>
    <mergeCell ref="AT33:AY33"/>
    <mergeCell ref="AT30:AY31"/>
    <mergeCell ref="AL33:AS33"/>
    <mergeCell ref="AV35:AY35"/>
    <mergeCell ref="AV36:AY36"/>
    <mergeCell ref="AP34:AR34"/>
    <mergeCell ref="AS34:AU34"/>
    <mergeCell ref="AV34:AY34"/>
    <mergeCell ref="AP48:AR48"/>
    <mergeCell ref="AG50:AL50"/>
    <mergeCell ref="AB50:AF50"/>
    <mergeCell ref="AH47:AI47"/>
    <mergeCell ref="AC47:AD47"/>
    <mergeCell ref="AE47:AG47"/>
    <mergeCell ref="AP47:AR47"/>
    <mergeCell ref="AV47:AY47"/>
    <mergeCell ref="AV48:AY48"/>
    <mergeCell ref="AS48:AU48"/>
    <mergeCell ref="AV49:AY49"/>
    <mergeCell ref="AM50:AR50"/>
    <mergeCell ref="AU50:AY50"/>
    <mergeCell ref="AS47:AU47"/>
    <mergeCell ref="AH48:AI48"/>
    <mergeCell ref="M47:O47"/>
    <mergeCell ref="J47:L47"/>
    <mergeCell ref="C38:D38"/>
    <mergeCell ref="E38:G38"/>
    <mergeCell ref="H41:I41"/>
    <mergeCell ref="J41:L41"/>
    <mergeCell ref="H40:I40"/>
    <mergeCell ref="E39:G39"/>
    <mergeCell ref="E40:G40"/>
    <mergeCell ref="E41:G41"/>
    <mergeCell ref="C41:D41"/>
    <mergeCell ref="C39:D39"/>
    <mergeCell ref="H42:I42"/>
    <mergeCell ref="J40:L40"/>
    <mergeCell ref="C46:D46"/>
    <mergeCell ref="E44:G44"/>
    <mergeCell ref="E45:G45"/>
    <mergeCell ref="E46:G46"/>
    <mergeCell ref="C44:D44"/>
    <mergeCell ref="E43:G43"/>
    <mergeCell ref="C43:D43"/>
    <mergeCell ref="C40:D40"/>
    <mergeCell ref="H37:I37"/>
    <mergeCell ref="J37:L37"/>
    <mergeCell ref="M37:O37"/>
    <mergeCell ref="H38:I38"/>
    <mergeCell ref="J38:L38"/>
    <mergeCell ref="H44:I44"/>
    <mergeCell ref="J44:L44"/>
    <mergeCell ref="M44:O44"/>
    <mergeCell ref="M39:O39"/>
    <mergeCell ref="H39:I39"/>
    <mergeCell ref="J39:L39"/>
    <mergeCell ref="H43:I43"/>
    <mergeCell ref="AH38:AI38"/>
    <mergeCell ref="M43:O43"/>
    <mergeCell ref="AC41:AD41"/>
    <mergeCell ref="S41:U41"/>
    <mergeCell ref="AH44:AI44"/>
    <mergeCell ref="AC37:AD37"/>
    <mergeCell ref="M36:O36"/>
    <mergeCell ref="P35:R35"/>
    <mergeCell ref="P36:R36"/>
    <mergeCell ref="AC36:AD36"/>
    <mergeCell ref="S35:U35"/>
    <mergeCell ref="S36:U36"/>
    <mergeCell ref="AE42:AG42"/>
    <mergeCell ref="AH42:AI42"/>
    <mergeCell ref="AE41:AG41"/>
    <mergeCell ref="AH41:AI41"/>
    <mergeCell ref="AE37:AG37"/>
    <mergeCell ref="M35:O35"/>
    <mergeCell ref="V37:Y37"/>
    <mergeCell ref="M42:O42"/>
    <mergeCell ref="M41:O41"/>
    <mergeCell ref="AH36:AI36"/>
    <mergeCell ref="V35:Y35"/>
    <mergeCell ref="AE38:AG38"/>
    <mergeCell ref="AC38:AD38"/>
    <mergeCell ref="C45:D45"/>
    <mergeCell ref="E42:G42"/>
    <mergeCell ref="C42:D42"/>
    <mergeCell ref="M38:O38"/>
    <mergeCell ref="M40:O40"/>
    <mergeCell ref="H46:I46"/>
    <mergeCell ref="J46:L46"/>
    <mergeCell ref="H45:I45"/>
    <mergeCell ref="J45:L45"/>
    <mergeCell ref="M45:O45"/>
    <mergeCell ref="J43:L43"/>
    <mergeCell ref="P45:R45"/>
    <mergeCell ref="C35:D35"/>
    <mergeCell ref="H30:O31"/>
    <mergeCell ref="AO28:AS29"/>
    <mergeCell ref="AO26:AS27"/>
    <mergeCell ref="A26:A27"/>
    <mergeCell ref="A30:A31"/>
    <mergeCell ref="B30:D31"/>
    <mergeCell ref="E30:G31"/>
    <mergeCell ref="H26:O27"/>
    <mergeCell ref="AE34:AG34"/>
    <mergeCell ref="J35:L35"/>
    <mergeCell ref="H34:I34"/>
    <mergeCell ref="H35:I35"/>
    <mergeCell ref="P26:AN27"/>
    <mergeCell ref="AE35:AG35"/>
    <mergeCell ref="AC34:AD34"/>
    <mergeCell ref="E26:G27"/>
    <mergeCell ref="B26:D27"/>
    <mergeCell ref="AO30:AS31"/>
    <mergeCell ref="B28:D29"/>
    <mergeCell ref="E28:G29"/>
    <mergeCell ref="H28:O29"/>
    <mergeCell ref="P28:AN29"/>
    <mergeCell ref="V34:Y34"/>
    <mergeCell ref="AL8:AY8"/>
    <mergeCell ref="A28:A29"/>
    <mergeCell ref="L8:X8"/>
    <mergeCell ref="AI8:AK8"/>
    <mergeCell ref="AO6:AY7"/>
    <mergeCell ref="AL6:AN7"/>
    <mergeCell ref="N12:W12"/>
    <mergeCell ref="AC12:AK12"/>
    <mergeCell ref="X10:AB10"/>
    <mergeCell ref="AB11:AK11"/>
    <mergeCell ref="X11:AA11"/>
    <mergeCell ref="L16:M16"/>
    <mergeCell ref="B19:D19"/>
    <mergeCell ref="D17:H17"/>
    <mergeCell ref="H19:O19"/>
    <mergeCell ref="B20:D21"/>
    <mergeCell ref="I17:K17"/>
    <mergeCell ref="AT22:AY23"/>
    <mergeCell ref="H22:O23"/>
    <mergeCell ref="A10:K10"/>
    <mergeCell ref="L9:W9"/>
    <mergeCell ref="N11:W11"/>
    <mergeCell ref="N10:W10"/>
    <mergeCell ref="L11:M11"/>
  </mergeCells>
  <phoneticPr fontId="14" type="noConversion"/>
  <dataValidations xWindow="585" yWindow="382" count="47">
    <dataValidation allowBlank="1" showInputMessage="1" showErrorMessage="1" promptTitle="LINE# is needed to fill out the " prompt="Acct Distribution below. There are 24 lines TOTAL. Click the gray PAGE 2 tab bottom-left of Excel Screen for more lines.  Use an attached list for ALL ITEMS  if (ONLY IF) &gt; 24:_x000a__x000a_#  Qty   Description   Est Unit$     _x000a_1    1    attached list   56,768.99   " sqref="A19" xr:uid="{00000000-0002-0000-0300-000000000000}"/>
    <dataValidation allowBlank="1" showInputMessage="1" showErrorMessage="1" promptTitle="QUANTITY - Do NOT leave blank" prompt="WHEN ORDERING GOODS:  Enter the number of each unit that is needed.  Remember, Quantity times Est Unit $ will equal the Est Total Line $ (last column)._x000a__x000a_OTHERWISE: Always enter 1 as the qty when ordering services or whenever qty is not applicable." sqref="B19:D19" xr:uid="{00000000-0002-0000-0300-000001000000}"/>
    <dataValidation allowBlank="1" showInputMessage="1" showErrorMessage="1" promptTitle="UNIT OF MEASURE" prompt="If applicable, enter the unit description which corresponds to the quantity you want to order.  EXAMPLES:_x000a_QTY  UNIT  _x000a_12     cs/24_x000a_100   lbs_x000a_10     pk/8_x000a_8       doz_x000a_200   ea_x000a_" sqref="E19:G19" xr:uid="{00000000-0002-0000-0300-000002000000}"/>
    <dataValidation allowBlank="1" showInputMessage="1" showErrorMessage="1" promptTitle="CATALOG, MODEL OR PART NUMBER" prompt="WHEN ORDERING GOODS:  Enter the vendor's catalog number, model number or part number here.  This is an important, unique identifier and should not be left blank.  A correct number will help ensure you receive the correct item." sqref="H19:O19" xr:uid="{00000000-0002-0000-0300-000003000000}"/>
    <dataValidation allowBlank="1" showInputMessage="1" showErrorMessage="1" promptTitle="ENTER A COMPLETE DESCRIPTION" prompt="Describe the item and features needed to completly identify the item or service.  EXAMPLES:_x000a__x000a_Safety Cabinet, 2 door, red, 6'x3'x2'_x000a_OR_x000a_PR Consultants - Dept Recruiting Campaign -1/1/03-3/31/03_x000a_                             " sqref="P19:AM19" xr:uid="{00000000-0002-0000-0300-000004000000}"/>
    <dataValidation allowBlank="1" showInputMessage="1" showErrorMessage="1" promptTitle="UNIT PRICE - Do NOT leave blank!" prompt="Enter a Est Unit Price in this column.  QTY times this price will equal the Est Total Line $.  _x000a__x000a_NEVER LEAVE UNIT $ OR THE QTY BLANK!  Enter a value for both Qty and Est Unit$ for each line item._x000a__x000a_" sqref="AO19:AS19" xr:uid="{00000000-0002-0000-0300-000005000000}"/>
    <dataValidation allowBlank="1" showInputMessage="1" showErrorMessage="1" promptTitle="LINE TOTAL -CALCULATED BY EXCEL" prompt="Do not attempt to enter data into this column.  Make sure you have entered a Qty and Est Unit $ for each line item, so this field can be calculated correctly." sqref="AT19:AY19" xr:uid="{00000000-0002-0000-0300-000006000000}"/>
    <dataValidation allowBlank="1" showInputMessage="1" showErrorMessage="1" promptTitle="VENDOR'S PHONE NUMBER" prompt="Always provide a current accurate phone number if you want the order called in.  Also note, in the &quot;Note to Buyer&quot; section:  &quot;Please call order in, item needed by [date]&quot;.  _x000a__x000a_Order will not be called in unless Req is so marked." sqref="A15:C15" xr:uid="{00000000-0002-0000-0300-000007000000}"/>
    <dataValidation allowBlank="1" showInputMessage="1" showErrorMessage="1" promptTitle="WANT YOUR ORDER FAXED?" prompt="Always provide an accurate, current fax number if you want your order faxed to the vendor.  Note in the &quot;Note to Buyer&quot; section:   &quot;Please fax order in.  Item needed by [date].&quot;  _x000a__x000a_Order will not be faxed in unless the Req is so marked." sqref="A16:B16" xr:uid="{00000000-0002-0000-0300-000008000000}"/>
    <dataValidation allowBlank="1" showInputMessage="1" showErrorMessage="1" promptTitle="LIST YOUR PREFERRED VENDOR HERE" prompt="Order will be mailed to the vendor unless a call-in or fax-in is requested in the &quot;Note to Buyer&quot; section.  NOTE: Vendor may be changed if the exact item is available for a lesser price elsewhere.  Orders over $25,000 must be bid." sqref="A8:K8" xr:uid="{00000000-0002-0000-0300-000009000000}"/>
    <dataValidation type="custom" showInputMessage="1" showErrorMessage="1" errorTitle="QTY MUST BE ENTERED" error="There is no quantity entered for this line.  Go back to the Qty column and enter the Qty.  Excel uses the Qty times this Unit $ to calculate the Tot Line $.  QTY IS REQUIRED.  Click on &quot;Qty&quot; box for further information." sqref="AO20:AS31" xr:uid="{00000000-0002-0000-0300-00000A000000}">
      <formula1>B20&gt;0</formula1>
    </dataValidation>
    <dataValidation type="custom" errorStyle="warning" allowBlank="1" showInputMessage="1" showErrorMessage="1" errorTitle="THERE IS INFORMATION MISSING " error="Information is missing in the header section, above.  Check the yellow cell below for location.  Header must be complete before proceeding with item entry." sqref="P20:AM31" xr:uid="{00000000-0002-0000-0300-00000B000000}">
      <formula1>$B$32=""</formula1>
    </dataValidation>
    <dataValidation allowBlank="1" showInputMessage="1" showErrorMessage="1" promptTitle="EXPECT AN ADDITIONAL CHARGE? " prompt="If you expect an additional charge for shipping, show your $ estimate here.  _x000a_NOTE:  Estimated Shipping is LINE 6.  It must also be listed below with an account # distribution for LINE 6." sqref="AE32:AS32" xr:uid="{00000000-0002-0000-0300-00000C000000}"/>
    <dataValidation type="custom" showInputMessage="1" showErrorMessage="1" errorTitle="LINE # MUST BE ENTERED FIRST" error="A line # (column 1) must be entered FIRST for each account row- EXAMPLE_x000a_#    Acct #         %       $ amt_x000a_1   00-23-000   25%    40.00_x000a_1   22-33-111   25%    40.00_x000a_1   01-21-000   50%    80.00_x000a_2   00-23-000  100%  456.32_x000a_" sqref="AP35:AR38 AP39:AP48 P35:R48" xr:uid="{00000000-0002-0000-0300-00000E000000}">
      <formula1>A35&gt;0</formula1>
    </dataValidation>
    <dataValidation allowBlank="1" showInputMessage="1" showErrorMessage="1" promptTitle="DO NOT ENTER" prompt="$ amount to be charged per account (per line) is calculated by Excel.  The % you entered is used to calculate the $ amount charged per account (per line)." sqref="V34:Y34 AV34:AY34" xr:uid="{00000000-0002-0000-0300-00000F000000}"/>
    <dataValidation allowBlank="1" showInputMessage="1" showErrorMessage="1" promptTitle="REQUIRED. Acct Distribution " prompt="must be entered separately for EACH Line # used.  Finish Line Item #1 before moving to 2. For an example click the gray SAMPLE REQ tab at bottom-left of the Excel Screen. _x000a_NOTE:  If you used an attached list, you have only ONLY ONE Line Item to distibute." sqref="A34 AA34" xr:uid="{00000000-0002-0000-0300-000010000000}"/>
    <dataValidation allowBlank="1" showInputMessage="1" showErrorMessage="1" promptTitle="DO NOT ENTER" prompt="This column is calculated by Excel.  Numbers represent the quantity  being charged to the corresponding Account_x000a__x000a_qty= (% charged to the Acct)*(Total Qty entered for Line X)" sqref="S34:U34 AS34:AU34" xr:uid="{00000000-0002-0000-0300-000011000000}"/>
    <dataValidation allowBlank="1" showInputMessage="1" showErrorMessage="1" promptTitle="YOUR NAME HERE" prompt="Enter your name -i.e., the name of the person typing up this Req._x000a__x000a_NOTE:  All notifications (PO notifications, delivery date changes, etc)  will be directed to the person whose name is listed here." sqref="L9:W9" xr:uid="{00000000-0002-0000-0300-000015000000}"/>
    <dataValidation allowBlank="1" showInputMessage="1" showErrorMessage="1" promptTitle="ENTER THE END-USER'S NAME HERE" prompt="Enter the name of the person who is requesting the items or services being purchased._x000a__x000a_NOTE:  Questions about the items or services will be directed to this person." sqref="L13:W13" xr:uid="{00000000-0002-0000-0300-000016000000}"/>
    <dataValidation allowBlank="1" showInputMessage="1" showErrorMessage="1" promptTitle="SHIP-TO" prompt="Where should the item ship-to?  Enter the delivery address here." sqref="X9:AK9" xr:uid="{00000000-0002-0000-0300-000017000000}"/>
    <dataValidation allowBlank="1" showInputMessage="1" showErrorMessage="1" promptTitle="Enter the % to be charged for " prompt="each acct you list. List all accts ( tot=100%) for Line 1 before moving to 2, then all for 2 before moving to 3, etc.  To see an example, click on the gray Sample Req tab at the bottom left of the Excel screen. For help with %s, click the &quot;$ TO %&quot;  tab." sqref="P34:R34 AP34:AR34" xr:uid="{00000000-0002-0000-0300-000019000000}"/>
    <dataValidation type="whole" allowBlank="1" showInputMessage="1" showErrorMessage="1" errorTitle="ENTER A LINE NUMBER HERE" error="Line numbers are whole numbers between 1 and 24, inclusive.  They should correspond to the Line #'s used in the body of the Req." sqref="A35 A37:A48" xr:uid="{00000000-0002-0000-0300-00001A000000}">
      <formula1>1</formula1>
      <formula2>7</formula2>
    </dataValidation>
    <dataValidation type="whole" allowBlank="1" showInputMessage="1" showErrorMessage="1" errorTitle="ENTER A LINE NUMBER HERE" error="Line numbers are whole numbers between 1 and 7, inclusive.  They should correspond to the Line #'s used in the body of the Req." sqref="A36 AA35:AA48" xr:uid="{00000000-0002-0000-0300-00001B000000}">
      <formula1>1</formula1>
      <formula2>7</formula2>
    </dataValidation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T2:X2" xr:uid="{00000000-0002-0000-0300-00001C000000}">
      <formula1>0</formula1>
      <formula2>0.999305555555556</formula2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G2:L2" xr:uid="{00000000-0002-0000-0300-00001D000000}">
      <formula1>10000</formula1>
      <formula2>50000</formula2>
    </dataValidation>
    <dataValidation allowBlank="1" showInputMessage="1" showErrorMessage="1" promptTitle="FORM IS AUTO-NUMBERED" prompt="Form number consists of the first org number you list in the Acct Distribution below (make sure you use the first line!) and  the Date (day, month, year) &amp; Time you have entered above._x000a__x000a_Do not attempt to enter a form #." sqref="AL6" xr:uid="{00000000-0002-0000-0300-00001E000000}"/>
    <dataValidation allowBlank="1" showInputMessage="1" showErrorMessage="1" promptTitle="ACCOUNT DISTRIBUTION SECTION" prompt="Show acct distribution PER LINE.  For instructions per column, click on the red-bordered boxes. To see a Sample Req, click the grey SAMPLE tab at the bottom left of the Excel screen. For help calculating percents, click the &quot;$ or qty TO % CONVERTER&quot; tab." sqref="A33:O33" xr:uid="{00000000-0002-0000-0300-00001F000000}"/>
    <dataValidation allowBlank="1" showInputMessage="1" showErrorMessage="1" promptTitle="MUST BE SHOWN PER LINE ITEM" prompt="Accounting Distribution must be shown per line item.  Cut and paste for repeating lines or combinations as needed.  NOTE:  Line number must be shown for each account listed._x000a__x000a_See the SAMPLE REQ (tab at bottom left of Excel screen) for an example." sqref="P33:AK33" xr:uid="{75F331DE-DEF5-46B3-BB31-A2DBD20A483D}"/>
    <dataValidation type="whole" errorStyle="information" operator="equal" allowBlank="1" showInputMessage="1" showErrorMessage="1" errorTitle="ENTITY MUST BE 2 DIGITS LONG" error="Your entry was not 2 digits._x000a__x000a_Hit the OK button below to return to the form and revise." promptTitle="ENTITY" prompt="Enter you numeric, two (2) digit Entity number here." sqref="B34" xr:uid="{09F2CA6A-7D44-4746-97E7-45A913F5A1A7}">
      <formula1>2</formula1>
    </dataValidation>
    <dataValidation allowBlank="1" showInputMessage="1" showErrorMessage="1" promptTitle="SOURCE" prompt="Enter your numeric, six (6) digit Source number here." sqref="C34:D34" xr:uid="{416E7F05-71B2-499B-B268-E2A073A0333C}"/>
    <dataValidation allowBlank="1" showInputMessage="1" showErrorMessage="1" promptTitle="ORG" prompt="Enter your numeric, six (6) digit Org number here." sqref="E34:G34" xr:uid="{A1695A29-C72E-4854-B799-14E67EAE722B}"/>
    <dataValidation allowBlank="1" showInputMessage="1" showErrorMessage="1" promptTitle="Activity" prompt="Enter your numeric, four (4) digit Activity number here." sqref="H34:I34" xr:uid="{786C528B-4DC0-414B-AB75-E2329EB7036E}"/>
    <dataValidation allowBlank="1" showInputMessage="1" showErrorMessage="1" promptTitle="FUNCTION" prompt="Enter your numeric, two (2) digit Funtion number here" sqref="J34:L34" xr:uid="{97B1FB04-165E-4EC5-9562-5D6C97D156B3}"/>
    <dataValidation allowBlank="1" showInputMessage="1" showErrorMessage="1" promptTitle="OBJECT" prompt="Enter your numeric, six (6) digit Object number here.  " sqref="M34:O34" xr:uid="{DC41D4A8-8BF0-4D48-A9A9-1111996B4220}"/>
    <dataValidation allowBlank="1" showInputMessage="1" showErrorMessage="1" promptTitle="PROJECT" prompt="Enter your numeric, five (5) digit Project number here.  " sqref="AB34" xr:uid="{D59E5A8D-A032-4873-BA94-6337BB05B506}"/>
    <dataValidation allowBlank="1" showInputMessage="1" showErrorMessage="1" promptTitle="TASK" prompt="Enter your numeric, two to five digit Task number here." sqref="AC34:AD34" xr:uid="{947B526A-5410-45B2-8DF7-D51C44725C0A}"/>
    <dataValidation allowBlank="1" showInputMessage="1" showErrorMessage="1" errorTitle="ORG" error="Enter your numeric, two digit Org Number here." promptTitle="ORG" prompt="Enter your numeric, six (6) digit Org number here." sqref="AE34:AG34" xr:uid="{082EF9FA-5F86-4ACB-B4DB-DD8F44B21914}"/>
    <dataValidation allowBlank="1" showInputMessage="1" showErrorMessage="1" promptTitle="AWARD" prompt="Enter your numeric, seven (7) digit Award number here." sqref="AH34:AI34" xr:uid="{8E9CD4B3-9425-4AAC-A010-81BFCD2F49FF}"/>
    <dataValidation allowBlank="1" showInputMessage="1" showErrorMessage="1" promptTitle="OBJECT" prompt="Enter your numeric, six (6) digit Object number here." sqref="AJ34:AO34" xr:uid="{CB851CFC-2802-4C62-8266-B36A6EA81F20}"/>
    <dataValidation type="textLength" errorStyle="information" allowBlank="1" showInputMessage="1" showErrorMessage="1" promptTitle="ENTITY" prompt="Enter your numeric, two (2) digit Entity here.  " sqref="B35:B45" xr:uid="{C50E1342-227F-4289-91E0-F593F444DCD7}">
      <formula1>2</formula1>
      <formula2>2</formula2>
    </dataValidation>
    <dataValidation type="textLength" allowBlank="1" showInputMessage="1" showErrorMessage="1" promptTitle=" SOURCE" prompt="Enter your numeric, six (6) digit Source here." sqref="C35:D48" xr:uid="{2A8D9E45-6ED0-494A-AED8-7F34BFA2403D}">
      <formula1>6</formula1>
      <formula2>6</formula2>
    </dataValidation>
    <dataValidation type="textLength" allowBlank="1" showInputMessage="1" showErrorMessage="1" promptTitle="ORG" prompt="Enter your numeric, six (6) digit Organization here." sqref="E35:G48 AE35:AG48" xr:uid="{C6B6E6E1-10E9-4986-9AF2-90A44FA6BDB6}">
      <formula1>6</formula1>
      <formula2>6</formula2>
    </dataValidation>
    <dataValidation type="textLength" allowBlank="1" showInputMessage="1" showErrorMessage="1" promptTitle="ACTIVITY " prompt="Enter your 4 digit Activity here." sqref="H35:H48" xr:uid="{A435C3AC-047D-4727-BFF1-5E06648298EB}">
      <formula1>4</formula1>
      <formula2>4</formula2>
    </dataValidation>
    <dataValidation type="textLength" allowBlank="1" showInputMessage="1" showErrorMessage="1" promptTitle="FUNCTION" prompt="Enter your numeric, two (2) digit Funtion here. " sqref="J35:J48" xr:uid="{985BA5BD-F4DC-4005-AA52-C32FB86F5D96}">
      <formula1>2</formula1>
      <formula2>2</formula2>
    </dataValidation>
    <dataValidation type="textLength" allowBlank="1" showInputMessage="1" showErrorMessage="1" promptTitle="OBJECT" prompt="Enter your numeric, six (6) digit Object here." sqref="M35:O48" xr:uid="{35264435-1AE2-4A99-AF99-5256716723CD}">
      <formula1>6</formula1>
      <formula2>6</formula2>
    </dataValidation>
    <dataValidation type="textLength" allowBlank="1" showInputMessage="1" showErrorMessage="1" promptTitle="PROJECT" prompt="Enter your numeric, five (5) digit Project here.  " sqref="AB35:AB48" xr:uid="{5EAB7C20-5F17-46C8-B16B-740EFF105091}">
      <formula1>5</formula1>
      <formula2>5</formula2>
    </dataValidation>
    <dataValidation type="textLength" operator="equal" allowBlank="1" showInputMessage="1" showErrorMessage="1" sqref="AC35" xr:uid="{541E015D-13E1-44CB-8BB4-580F8BD0F010}">
      <formula1>5</formula1>
    </dataValidation>
  </dataValidations>
  <printOptions horizontalCentered="1" verticalCentered="1"/>
  <pageMargins left="0.3" right="0.3" top="0.25" bottom="0.25" header="0" footer="0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L29"/>
  <sheetViews>
    <sheetView showGridLines="0" workbookViewId="0"/>
  </sheetViews>
  <sheetFormatPr defaultRowHeight="12.75" x14ac:dyDescent="0.2"/>
  <cols>
    <col min="1" max="1" width="6.42578125" customWidth="1"/>
    <col min="4" max="4" width="10.7109375" bestFit="1" customWidth="1"/>
    <col min="5" max="5" width="28" style="74" customWidth="1"/>
    <col min="7" max="7" width="11.28515625" customWidth="1"/>
  </cols>
  <sheetData>
    <row r="1" spans="1:12" ht="15.75" x14ac:dyDescent="0.25">
      <c r="A1" s="81" t="s">
        <v>137</v>
      </c>
      <c r="B1" s="81"/>
      <c r="C1" s="81"/>
      <c r="D1" s="81"/>
      <c r="E1" s="82"/>
    </row>
    <row r="2" spans="1:12" ht="15.75" x14ac:dyDescent="0.2">
      <c r="A2" s="104"/>
      <c r="B2" s="105"/>
      <c r="C2" s="105"/>
      <c r="D2" s="1"/>
      <c r="E2" s="105"/>
      <c r="F2" s="105"/>
      <c r="G2" s="105"/>
      <c r="H2" s="105"/>
      <c r="I2" s="105"/>
      <c r="J2" s="106"/>
      <c r="K2" s="106"/>
      <c r="L2" s="95"/>
    </row>
    <row r="3" spans="1:12" x14ac:dyDescent="0.2">
      <c r="A3" s="95"/>
      <c r="B3" s="95"/>
      <c r="C3" s="95"/>
      <c r="D3" s="95"/>
      <c r="E3" s="107"/>
      <c r="F3" s="95"/>
      <c r="G3" s="95"/>
      <c r="H3" s="95"/>
      <c r="I3" s="95"/>
      <c r="J3" s="95"/>
      <c r="K3" s="95"/>
      <c r="L3" s="95"/>
    </row>
    <row r="4" spans="1:12" ht="25.5" customHeight="1" x14ac:dyDescent="0.2">
      <c r="A4" s="73" t="s">
        <v>83</v>
      </c>
      <c r="B4" s="73" t="s">
        <v>84</v>
      </c>
      <c r="C4" s="73" t="s">
        <v>85</v>
      </c>
      <c r="D4" s="73" t="s">
        <v>14</v>
      </c>
      <c r="E4" s="75" t="s">
        <v>12</v>
      </c>
      <c r="F4" s="73" t="s">
        <v>86</v>
      </c>
      <c r="G4" s="73" t="s">
        <v>87</v>
      </c>
    </row>
    <row r="5" spans="1:12" ht="25.5" customHeight="1" x14ac:dyDescent="0.2">
      <c r="A5" s="85">
        <v>1</v>
      </c>
      <c r="B5" s="85">
        <v>110</v>
      </c>
      <c r="C5" s="85" t="s">
        <v>26</v>
      </c>
      <c r="D5" s="86" t="s">
        <v>27</v>
      </c>
      <c r="E5" s="87" t="s">
        <v>91</v>
      </c>
      <c r="F5" s="88">
        <v>114.56</v>
      </c>
      <c r="G5" s="88">
        <f>B5*F5</f>
        <v>12601.6</v>
      </c>
    </row>
    <row r="6" spans="1:12" ht="25.5" customHeight="1" x14ac:dyDescent="0.2">
      <c r="A6" s="85">
        <v>2</v>
      </c>
      <c r="B6" s="85">
        <v>220</v>
      </c>
      <c r="C6" s="85" t="s">
        <v>28</v>
      </c>
      <c r="D6" s="86" t="s">
        <v>78</v>
      </c>
      <c r="E6" s="87" t="s">
        <v>92</v>
      </c>
      <c r="F6" s="88">
        <v>27.85</v>
      </c>
      <c r="G6" s="88">
        <f t="shared" ref="G6:G12" si="0">B6*F6</f>
        <v>6127</v>
      </c>
    </row>
    <row r="7" spans="1:12" ht="25.5" customHeight="1" x14ac:dyDescent="0.2">
      <c r="A7" s="85">
        <v>3</v>
      </c>
      <c r="B7" s="85">
        <v>5</v>
      </c>
      <c r="C7" s="85" t="s">
        <v>26</v>
      </c>
      <c r="D7" s="86" t="s">
        <v>38</v>
      </c>
      <c r="E7" s="87" t="s">
        <v>93</v>
      </c>
      <c r="F7" s="88">
        <v>1035.1199999999999</v>
      </c>
      <c r="G7" s="88">
        <f t="shared" si="0"/>
        <v>5175.5999999999995</v>
      </c>
    </row>
    <row r="8" spans="1:12" ht="25.5" customHeight="1" x14ac:dyDescent="0.2">
      <c r="A8" s="85">
        <v>4</v>
      </c>
      <c r="B8" s="85">
        <v>4</v>
      </c>
      <c r="C8" s="85" t="s">
        <v>28</v>
      </c>
      <c r="D8" s="86" t="s">
        <v>102</v>
      </c>
      <c r="E8" s="87" t="s">
        <v>103</v>
      </c>
      <c r="F8" s="88">
        <v>27.85</v>
      </c>
      <c r="G8" s="88">
        <f t="shared" si="0"/>
        <v>111.4</v>
      </c>
    </row>
    <row r="9" spans="1:12" ht="25.5" customHeight="1" x14ac:dyDescent="0.2">
      <c r="A9" s="85">
        <v>5</v>
      </c>
      <c r="B9" s="85">
        <v>7</v>
      </c>
      <c r="C9" s="85" t="s">
        <v>26</v>
      </c>
      <c r="D9" s="86" t="s">
        <v>104</v>
      </c>
      <c r="E9" s="87" t="s">
        <v>105</v>
      </c>
      <c r="F9" s="88">
        <v>78.959999999999994</v>
      </c>
      <c r="G9" s="88">
        <f t="shared" si="0"/>
        <v>552.71999999999991</v>
      </c>
    </row>
    <row r="10" spans="1:12" ht="25.5" customHeight="1" x14ac:dyDescent="0.2">
      <c r="A10" s="85">
        <v>6</v>
      </c>
      <c r="B10" s="85">
        <v>5</v>
      </c>
      <c r="C10" s="85" t="s">
        <v>101</v>
      </c>
      <c r="D10" s="86" t="s">
        <v>106</v>
      </c>
      <c r="E10" s="87" t="s">
        <v>107</v>
      </c>
      <c r="F10" s="88">
        <v>56.79</v>
      </c>
      <c r="G10" s="88">
        <f t="shared" si="0"/>
        <v>283.95</v>
      </c>
    </row>
    <row r="11" spans="1:12" ht="25.5" customHeight="1" x14ac:dyDescent="0.2">
      <c r="A11" s="85">
        <v>7</v>
      </c>
      <c r="B11" s="85">
        <v>19</v>
      </c>
      <c r="C11" s="85" t="s">
        <v>26</v>
      </c>
      <c r="D11" s="86" t="s">
        <v>108</v>
      </c>
      <c r="E11" s="87" t="s">
        <v>109</v>
      </c>
      <c r="F11" s="88">
        <v>213.45</v>
      </c>
      <c r="G11" s="88">
        <f t="shared" si="0"/>
        <v>4055.5499999999997</v>
      </c>
    </row>
    <row r="12" spans="1:12" ht="25.5" customHeight="1" x14ac:dyDescent="0.2">
      <c r="A12" s="85">
        <v>8</v>
      </c>
      <c r="B12" s="85">
        <v>5</v>
      </c>
      <c r="C12" s="85" t="s">
        <v>26</v>
      </c>
      <c r="D12" s="86" t="s">
        <v>110</v>
      </c>
      <c r="E12" s="87" t="s">
        <v>111</v>
      </c>
      <c r="F12" s="88">
        <v>345.7</v>
      </c>
      <c r="G12" s="88">
        <f t="shared" si="0"/>
        <v>1728.5</v>
      </c>
    </row>
    <row r="13" spans="1:12" ht="25.5" customHeight="1" x14ac:dyDescent="0.2">
      <c r="A13" s="85">
        <v>9</v>
      </c>
      <c r="B13" s="85">
        <v>1</v>
      </c>
      <c r="C13" s="85" t="s">
        <v>26</v>
      </c>
      <c r="D13" s="86" t="s">
        <v>88</v>
      </c>
      <c r="E13" s="87" t="s">
        <v>94</v>
      </c>
      <c r="F13" s="88">
        <v>50</v>
      </c>
      <c r="G13" s="88">
        <f>B13*F13</f>
        <v>50</v>
      </c>
    </row>
    <row r="14" spans="1:12" ht="25.5" customHeight="1" x14ac:dyDescent="0.2">
      <c r="A14" s="85">
        <v>10</v>
      </c>
      <c r="B14" s="85">
        <v>1</v>
      </c>
      <c r="C14" s="85" t="s">
        <v>26</v>
      </c>
      <c r="D14" s="86" t="s">
        <v>89</v>
      </c>
      <c r="E14" s="87" t="s">
        <v>95</v>
      </c>
      <c r="F14" s="88">
        <v>100</v>
      </c>
      <c r="G14" s="88">
        <f>B14*F14</f>
        <v>100</v>
      </c>
    </row>
    <row r="15" spans="1:12" ht="25.5" customHeight="1" x14ac:dyDescent="0.2">
      <c r="A15" s="85">
        <v>11</v>
      </c>
      <c r="B15" s="85">
        <v>1</v>
      </c>
      <c r="C15" s="85" t="s">
        <v>26</v>
      </c>
      <c r="D15" s="86" t="s">
        <v>90</v>
      </c>
      <c r="E15" s="87" t="s">
        <v>96</v>
      </c>
      <c r="F15" s="88">
        <v>50</v>
      </c>
      <c r="G15" s="88">
        <f>B15*F15</f>
        <v>50</v>
      </c>
    </row>
    <row r="16" spans="1:12" ht="25.5" customHeight="1" x14ac:dyDescent="0.2">
      <c r="A16" s="72"/>
      <c r="B16" s="72"/>
      <c r="C16" s="72"/>
      <c r="E16" s="74" t="s">
        <v>97</v>
      </c>
      <c r="F16" s="76"/>
      <c r="G16" s="76">
        <f>SUM(G5:G15)+G12</f>
        <v>32564.82</v>
      </c>
    </row>
    <row r="20" spans="1:6" x14ac:dyDescent="0.2">
      <c r="A20" s="77"/>
      <c r="B20" s="77"/>
      <c r="C20" s="77"/>
      <c r="D20" s="77"/>
      <c r="E20" s="78"/>
      <c r="F20" s="84"/>
    </row>
    <row r="21" spans="1:6" x14ac:dyDescent="0.2">
      <c r="A21" s="77"/>
      <c r="B21" s="77"/>
      <c r="C21" s="77"/>
      <c r="D21" s="77"/>
      <c r="E21" s="78"/>
      <c r="F21" s="84"/>
    </row>
    <row r="22" spans="1:6" x14ac:dyDescent="0.2">
      <c r="A22" s="77"/>
      <c r="B22" s="77"/>
      <c r="C22" s="77"/>
      <c r="D22" s="77"/>
      <c r="E22" s="78"/>
      <c r="F22" s="84"/>
    </row>
    <row r="23" spans="1:6" x14ac:dyDescent="0.2">
      <c r="A23" s="77"/>
      <c r="B23" s="77"/>
      <c r="C23" s="77"/>
      <c r="D23" s="77"/>
      <c r="E23" s="78"/>
      <c r="F23" s="84"/>
    </row>
    <row r="24" spans="1:6" x14ac:dyDescent="0.2">
      <c r="E24" s="80"/>
      <c r="F24" s="83"/>
    </row>
    <row r="28" spans="1:6" x14ac:dyDescent="0.2">
      <c r="E28" s="80"/>
      <c r="F28" s="79"/>
    </row>
    <row r="29" spans="1:6" x14ac:dyDescent="0.2">
      <c r="E29" s="80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FORM</vt:lpstr>
      <vt:lpstr>$ or qty TO % CONVERTER</vt:lpstr>
      <vt:lpstr>SAMPLE</vt:lpstr>
      <vt:lpstr>SAMPLE with LIST</vt:lpstr>
      <vt:lpstr>SAMPLE Attached List</vt:lpstr>
      <vt:lpstr>FORM!Print_Area</vt:lpstr>
      <vt:lpstr>SAMPLE!Print_Area</vt:lpstr>
      <vt:lpstr>'SAMPLE with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Riley</dc:creator>
  <cp:lastModifiedBy>Campbell, Jennifer</cp:lastModifiedBy>
  <cp:lastPrinted>2017-12-22T21:07:17Z</cp:lastPrinted>
  <dcterms:created xsi:type="dcterms:W3CDTF">2002-04-19T01:34:59Z</dcterms:created>
  <dcterms:modified xsi:type="dcterms:W3CDTF">2017-12-22T21:07:20Z</dcterms:modified>
</cp:coreProperties>
</file>