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mailohio.sharepoint.com/sites/VPFA-Purchasing/Department Document Library/Preferred Supplier Development/Confidential Shredding/"/>
    </mc:Choice>
  </mc:AlternateContent>
  <xr:revisionPtr revIDLastSave="530" documentId="8_{4B83542F-8E5D-428B-A89B-0D9518662D0C}" xr6:coauthVersionLast="47" xr6:coauthVersionMax="47" xr10:uidLastSave="{13720C8C-1E15-4DAD-9417-B332B3DC47A5}"/>
  <bookViews>
    <workbookView xWindow="-110" yWindow="-110" windowWidth="19420" windowHeight="10420" xr2:uid="{19BE3FF3-C041-4333-9EA5-D0DC752F063C}"/>
  </bookViews>
  <sheets>
    <sheet name="Summary" sheetId="2" r:id="rId1"/>
    <sheet name="Lookups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11" i="2"/>
  <c r="I16" i="2"/>
  <c r="J10" i="2"/>
  <c r="H10" i="2"/>
  <c r="H11" i="2" s="1"/>
  <c r="C11" i="2"/>
  <c r="C13" i="2"/>
  <c r="E13" i="2" s="1"/>
  <c r="B25" i="2"/>
  <c r="J11" i="2" l="1"/>
  <c r="J12" i="2" s="1"/>
  <c r="C15" i="2"/>
  <c r="E8" i="2"/>
  <c r="E11" i="2" l="1"/>
  <c r="E15" i="2" s="1"/>
</calcChain>
</file>

<file path=xl/sharedStrings.xml><?xml version="1.0" encoding="utf-8"?>
<sst xmlns="http://schemas.openxmlformats.org/spreadsheetml/2006/main" count="46" uniqueCount="39">
  <si>
    <t>Offsite</t>
  </si>
  <si>
    <t>Onsite</t>
  </si>
  <si>
    <t>Frequency</t>
  </si>
  <si>
    <t>Annual Cost</t>
  </si>
  <si>
    <t>Notes re: Onsite Shredding</t>
  </si>
  <si>
    <t>Total:</t>
  </si>
  <si>
    <r>
      <rPr>
        <b/>
        <sz val="11"/>
        <color theme="1"/>
        <rFont val="Calibri"/>
        <family val="2"/>
        <scheme val="minor"/>
      </rPr>
      <t>Typical</t>
    </r>
    <r>
      <rPr>
        <sz val="11"/>
        <color theme="1"/>
        <rFont val="Calibri"/>
        <family val="2"/>
        <scheme val="minor"/>
      </rPr>
      <t xml:space="preserve"> on-site shredding costs will be comprised of the following fees:</t>
    </r>
  </si>
  <si>
    <t>Minimum Charge:</t>
  </si>
  <si>
    <t>Distance Fee:</t>
  </si>
  <si>
    <t>Ohio University</t>
  </si>
  <si>
    <t>#</t>
  </si>
  <si>
    <t>Additional Fee Details</t>
  </si>
  <si>
    <t>Cost per pickup</t>
  </si>
  <si>
    <t>Shredding Location</t>
  </si>
  <si>
    <t>MAKE SELECTION</t>
  </si>
  <si>
    <t>On-demand/Purge Pricing</t>
  </si>
  <si>
    <t>Min Charge, 1st 10 boxes</t>
  </si>
  <si>
    <t>Additional per box &gt; 10</t>
  </si>
  <si>
    <t>96 Gallon Tote (temporary placement)</t>
  </si>
  <si>
    <t>Recurring Service Costing</t>
  </si>
  <si>
    <t>Fuel/Environmental Surcharge</t>
  </si>
  <si>
    <t>Recycling Surcharge</t>
  </si>
  <si>
    <t>Annual Inflation</t>
  </si>
  <si>
    <t>Fees will increase by 3% in the 2nd and 3rd Years of the contract</t>
  </si>
  <si>
    <t>Pickup Frequency (Once every X Weeks)</t>
  </si>
  <si>
    <t>4 WEEKS</t>
  </si>
  <si>
    <t>8 WEEKS</t>
  </si>
  <si>
    <t>12 WEEKS</t>
  </si>
  <si>
    <t>Cost per pickup (w surcharges)</t>
  </si>
  <si>
    <t>Purge Service Costing</t>
  </si>
  <si>
    <t>Department-provided boxes</t>
  </si>
  <si>
    <t>Total Box Quantity</t>
  </si>
  <si>
    <t>Box Count</t>
  </si>
  <si>
    <t>Total Cost</t>
  </si>
  <si>
    <t>Service Selection</t>
  </si>
  <si>
    <t># of pickups</t>
  </si>
  <si>
    <t>Cost per box</t>
  </si>
  <si>
    <t>Confidential Shredding - Shred-it Pricing (Calendar Year 2022)</t>
  </si>
  <si>
    <r>
      <rPr>
        <b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fees invoiced may be cheaper if there are there are multiple bin pickups within the building (Additional Container Charge of $35.70 assessed instead of Minimum Charge of $45.90) or if the on-site shredding can be accomplished without moving the vehicle (Distance Fee of $25.00 not assessed).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</si>
</sst>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1" applyFont="1" applyBorder="1"/>
    <xf numFmtId="0" fontId="3" fillId="0" borderId="0" xfId="0" applyFont="1"/>
    <xf numFmtId="44" fontId="0" fillId="0" borderId="0" xfId="1" applyFont="1" applyBorder="1"/>
    <xf numFmtId="44" fontId="0" fillId="0" borderId="6" xfId="1" applyFont="1" applyBorder="1"/>
    <xf numFmtId="44" fontId="0" fillId="0" borderId="9" xfId="1" applyFont="1" applyBorder="1"/>
    <xf numFmtId="0" fontId="0" fillId="0" borderId="9" xfId="0" applyBorder="1"/>
    <xf numFmtId="44" fontId="0" fillId="0" borderId="10" xfId="0" applyNumberFormat="1" applyBorder="1"/>
    <xf numFmtId="0" fontId="2" fillId="0" borderId="2" xfId="0" applyFont="1" applyBorder="1"/>
    <xf numFmtId="8" fontId="0" fillId="0" borderId="11" xfId="0" applyNumberFormat="1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8" fontId="0" fillId="0" borderId="1" xfId="0" applyNumberFormat="1" applyBorder="1"/>
    <xf numFmtId="0" fontId="0" fillId="0" borderId="1" xfId="0" applyBorder="1"/>
    <xf numFmtId="0" fontId="0" fillId="0" borderId="5" xfId="0" applyBorder="1"/>
    <xf numFmtId="0" fontId="0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7" xfId="0" applyFont="1" applyBorder="1" applyAlignment="1">
      <alignment horizontal="right" inden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164" fontId="0" fillId="0" borderId="8" xfId="0" applyNumberFormat="1" applyBorder="1"/>
    <xf numFmtId="164" fontId="0" fillId="0" borderId="9" xfId="0" applyNumberFormat="1" applyBorder="1"/>
    <xf numFmtId="44" fontId="0" fillId="0" borderId="9" xfId="0" applyNumberFormat="1" applyBorder="1"/>
    <xf numFmtId="0" fontId="2" fillId="0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44" fontId="0" fillId="0" borderId="1" xfId="0" applyNumberFormat="1" applyBorder="1"/>
    <xf numFmtId="0" fontId="0" fillId="2" borderId="0" xfId="0" applyFill="1"/>
    <xf numFmtId="0" fontId="0" fillId="0" borderId="0" xfId="0" applyFill="1" applyBorder="1" applyAlignment="1">
      <alignment wrapText="1"/>
    </xf>
    <xf numFmtId="0" fontId="5" fillId="0" borderId="2" xfId="0" applyFont="1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wrapText="1"/>
    </xf>
    <xf numFmtId="44" fontId="0" fillId="0" borderId="8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0" fontId="0" fillId="2" borderId="0" xfId="0" applyFont="1" applyFill="1" applyAlignment="1">
      <alignment horizontal="center" wrapText="1"/>
    </xf>
    <xf numFmtId="0" fontId="3" fillId="0" borderId="2" xfId="0" applyFont="1" applyBorder="1" applyAlignment="1"/>
    <xf numFmtId="0" fontId="0" fillId="0" borderId="11" xfId="0" applyBorder="1" applyAlignment="1"/>
    <xf numFmtId="0" fontId="0" fillId="3" borderId="0" xfId="0" applyFill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AA31F-ACDF-43C9-9348-4D1B242795E4}">
  <dimension ref="A1:J27"/>
  <sheetViews>
    <sheetView tabSelected="1" workbookViewId="0">
      <selection activeCell="K24" sqref="K24"/>
    </sheetView>
  </sheetViews>
  <sheetFormatPr defaultRowHeight="14.5" x14ac:dyDescent="0.35"/>
  <cols>
    <col min="1" max="1" width="19.453125" customWidth="1"/>
    <col min="2" max="2" width="10.7265625" customWidth="1"/>
    <col min="3" max="3" width="10.1796875" bestFit="1" customWidth="1"/>
    <col min="4" max="4" width="1.7265625" customWidth="1"/>
    <col min="5" max="5" width="10.1796875" customWidth="1"/>
    <col min="7" max="7" width="24.6328125" customWidth="1"/>
    <col min="8" max="8" width="10.7265625" bestFit="1" customWidth="1"/>
    <col min="9" max="9" width="8.90625" customWidth="1"/>
    <col min="10" max="10" width="10" style="25" customWidth="1"/>
  </cols>
  <sheetData>
    <row r="1" spans="1:10" x14ac:dyDescent="0.35">
      <c r="A1" t="s">
        <v>9</v>
      </c>
    </row>
    <row r="2" spans="1:10" x14ac:dyDescent="0.35">
      <c r="A2" t="s">
        <v>37</v>
      </c>
    </row>
    <row r="3" spans="1:10" x14ac:dyDescent="0.35">
      <c r="A3" s="36" t="s">
        <v>34</v>
      </c>
    </row>
    <row r="5" spans="1:10" x14ac:dyDescent="0.35">
      <c r="A5" s="55" t="s">
        <v>19</v>
      </c>
      <c r="B5" s="55"/>
      <c r="G5" s="55" t="s">
        <v>29</v>
      </c>
      <c r="H5" s="55"/>
      <c r="I5" s="44"/>
    </row>
    <row r="6" spans="1:10" x14ac:dyDescent="0.35">
      <c r="C6" s="62" t="s">
        <v>13</v>
      </c>
      <c r="D6" s="63"/>
      <c r="E6" s="64"/>
      <c r="G6" s="38" t="s">
        <v>30</v>
      </c>
      <c r="H6" s="15"/>
      <c r="I6" s="15"/>
      <c r="J6" s="48"/>
    </row>
    <row r="7" spans="1:10" ht="29" x14ac:dyDescent="0.35">
      <c r="B7" s="5"/>
      <c r="C7" s="31" t="s">
        <v>0</v>
      </c>
      <c r="D7" s="30"/>
      <c r="E7" s="31" t="s">
        <v>1</v>
      </c>
      <c r="G7" s="39"/>
      <c r="H7" s="40" t="s">
        <v>32</v>
      </c>
      <c r="I7" s="45" t="s">
        <v>36</v>
      </c>
      <c r="J7" s="49" t="s">
        <v>33</v>
      </c>
    </row>
    <row r="8" spans="1:10" x14ac:dyDescent="0.35">
      <c r="A8" s="4" t="s">
        <v>12</v>
      </c>
      <c r="B8" s="5"/>
      <c r="C8" s="10">
        <v>30.6</v>
      </c>
      <c r="D8" s="10"/>
      <c r="E8" s="10">
        <f>B25</f>
        <v>70.900000000000006</v>
      </c>
      <c r="G8" s="32" t="s">
        <v>31</v>
      </c>
      <c r="H8" s="41">
        <v>110</v>
      </c>
      <c r="I8" s="34"/>
      <c r="J8" s="33"/>
    </row>
    <row r="9" spans="1:10" x14ac:dyDescent="0.35">
      <c r="A9" t="s">
        <v>20</v>
      </c>
      <c r="C9" s="28">
        <v>0.1</v>
      </c>
      <c r="D9" s="27"/>
      <c r="E9" s="27">
        <v>0.1</v>
      </c>
      <c r="G9" s="32"/>
      <c r="H9" s="34"/>
      <c r="I9" s="34"/>
      <c r="J9" s="33"/>
    </row>
    <row r="10" spans="1:10" x14ac:dyDescent="0.35">
      <c r="A10" t="s">
        <v>21</v>
      </c>
      <c r="C10" s="28">
        <v>7.4999999999999997E-2</v>
      </c>
      <c r="D10" s="27"/>
      <c r="E10" s="27">
        <v>7.4999999999999997E-2</v>
      </c>
      <c r="G10" s="32" t="s">
        <v>16</v>
      </c>
      <c r="H10" s="40">
        <f>IF(H8&lt;10,H8,10)</f>
        <v>10</v>
      </c>
      <c r="I10" s="40"/>
      <c r="J10" s="50">
        <f>Lookups!F2</f>
        <v>61.2</v>
      </c>
    </row>
    <row r="11" spans="1:10" x14ac:dyDescent="0.35">
      <c r="A11" t="s">
        <v>28</v>
      </c>
      <c r="B11" s="3"/>
      <c r="C11" s="29">
        <f>C8*(1+C9+C10)</f>
        <v>35.955000000000005</v>
      </c>
      <c r="D11" s="29"/>
      <c r="E11" s="29">
        <f>E8*(1+E9+E10)</f>
        <v>83.307500000000005</v>
      </c>
      <c r="G11" s="32" t="s">
        <v>17</v>
      </c>
      <c r="H11" s="40">
        <f>H8-H10</f>
        <v>100</v>
      </c>
      <c r="I11" s="46">
        <f>Lookups!F3</f>
        <v>5.61</v>
      </c>
      <c r="J11" s="51">
        <f>H11*I11</f>
        <v>561</v>
      </c>
    </row>
    <row r="12" spans="1:10" x14ac:dyDescent="0.35">
      <c r="B12" s="3"/>
      <c r="C12" s="29"/>
      <c r="D12" s="29"/>
      <c r="E12" s="29"/>
      <c r="G12" s="17"/>
      <c r="H12" s="19"/>
      <c r="I12" s="19"/>
      <c r="J12" s="51">
        <f>SUM(J10:J11)</f>
        <v>622.20000000000005</v>
      </c>
    </row>
    <row r="13" spans="1:10" ht="29" x14ac:dyDescent="0.35">
      <c r="A13" s="25" t="s">
        <v>24</v>
      </c>
      <c r="B13" s="52" t="s">
        <v>25</v>
      </c>
      <c r="C13" s="11">
        <f>_xlfn.XLOOKUP(B13,Lookups!A:A,Lookups!B:B)</f>
        <v>13</v>
      </c>
      <c r="D13" s="11"/>
      <c r="E13" s="11">
        <f>C13</f>
        <v>13</v>
      </c>
    </row>
    <row r="14" spans="1:10" x14ac:dyDescent="0.35">
      <c r="C14" s="11"/>
      <c r="D14" s="11"/>
      <c r="E14" s="11"/>
      <c r="G14" s="53" t="s">
        <v>18</v>
      </c>
      <c r="H14" s="54"/>
      <c r="I14" s="54"/>
      <c r="J14" s="48"/>
    </row>
    <row r="15" spans="1:10" ht="29" x14ac:dyDescent="0.35">
      <c r="A15" t="s">
        <v>3</v>
      </c>
      <c r="C15" s="12">
        <f>C11*C13</f>
        <v>467.41500000000008</v>
      </c>
      <c r="D15" s="12"/>
      <c r="E15" s="12">
        <f>E11*E13</f>
        <v>1082.9974999999999</v>
      </c>
      <c r="G15" s="39"/>
      <c r="H15" s="37" t="s">
        <v>35</v>
      </c>
      <c r="I15" s="45" t="s">
        <v>12</v>
      </c>
      <c r="J15" s="49" t="s">
        <v>33</v>
      </c>
    </row>
    <row r="16" spans="1:10" x14ac:dyDescent="0.35">
      <c r="C16" s="42"/>
      <c r="D16" s="42"/>
      <c r="E16" s="42"/>
      <c r="G16" s="43" t="s">
        <v>35</v>
      </c>
      <c r="H16" s="47">
        <v>10</v>
      </c>
      <c r="I16" s="35">
        <f>Lookups!F4</f>
        <v>30.6</v>
      </c>
      <c r="J16" s="51">
        <f>H16*I16</f>
        <v>306</v>
      </c>
    </row>
    <row r="17" spans="1:10" x14ac:dyDescent="0.35">
      <c r="A17" s="7" t="s">
        <v>11</v>
      </c>
      <c r="G17" s="37"/>
      <c r="H17" s="42"/>
      <c r="I17" s="42"/>
      <c r="J17" s="34"/>
    </row>
    <row r="18" spans="1:10" x14ac:dyDescent="0.35">
      <c r="A18" s="13" t="s">
        <v>22</v>
      </c>
      <c r="B18" s="14"/>
      <c r="C18" s="15"/>
      <c r="D18" s="15"/>
      <c r="E18" s="15"/>
      <c r="F18" s="15"/>
      <c r="G18" s="15"/>
      <c r="H18" s="16"/>
      <c r="I18" s="22"/>
    </row>
    <row r="19" spans="1:10" x14ac:dyDescent="0.35">
      <c r="A19" s="17" t="s">
        <v>23</v>
      </c>
      <c r="B19" s="18"/>
      <c r="C19" s="19"/>
      <c r="D19" s="19"/>
      <c r="E19" s="19"/>
      <c r="F19" s="19"/>
      <c r="G19" s="19"/>
      <c r="H19" s="20"/>
      <c r="I19" s="22"/>
    </row>
    <row r="20" spans="1:10" x14ac:dyDescent="0.35">
      <c r="B20" s="1"/>
    </row>
    <row r="21" spans="1:10" x14ac:dyDescent="0.35">
      <c r="A21" s="13" t="s">
        <v>4</v>
      </c>
      <c r="B21" s="15"/>
      <c r="C21" s="15"/>
      <c r="D21" s="15"/>
      <c r="E21" s="15"/>
      <c r="F21" s="15"/>
      <c r="G21" s="15"/>
      <c r="H21" s="16"/>
      <c r="I21" s="22"/>
    </row>
    <row r="22" spans="1:10" x14ac:dyDescent="0.35">
      <c r="A22" s="21" t="s">
        <v>6</v>
      </c>
      <c r="B22" s="22"/>
      <c r="C22" s="22"/>
      <c r="D22" s="22"/>
      <c r="E22" s="22"/>
      <c r="F22" s="22"/>
      <c r="G22" s="22"/>
      <c r="H22" s="23"/>
      <c r="I22" s="22"/>
    </row>
    <row r="23" spans="1:10" x14ac:dyDescent="0.35">
      <c r="A23" s="24" t="s">
        <v>7</v>
      </c>
      <c r="B23" s="8">
        <v>45.9</v>
      </c>
      <c r="C23" s="22"/>
      <c r="D23" s="22"/>
      <c r="E23" s="22"/>
      <c r="F23" s="22"/>
      <c r="G23" s="22"/>
      <c r="H23" s="23"/>
      <c r="I23" s="22"/>
    </row>
    <row r="24" spans="1:10" x14ac:dyDescent="0.35">
      <c r="A24" s="24" t="s">
        <v>8</v>
      </c>
      <c r="B24" s="6">
        <v>25</v>
      </c>
      <c r="C24" s="22"/>
      <c r="D24" s="22"/>
      <c r="E24" s="22"/>
      <c r="F24" s="22"/>
      <c r="G24" s="22"/>
      <c r="H24" s="23"/>
      <c r="I24" s="22"/>
    </row>
    <row r="25" spans="1:10" x14ac:dyDescent="0.35">
      <c r="A25" s="24" t="s">
        <v>5</v>
      </c>
      <c r="B25" s="8">
        <f>SUM(B23:B24)</f>
        <v>70.900000000000006</v>
      </c>
      <c r="C25" s="22"/>
      <c r="D25" s="22"/>
      <c r="E25" s="22"/>
      <c r="F25" s="22"/>
      <c r="G25" s="22"/>
      <c r="H25" s="23"/>
      <c r="I25" s="22"/>
    </row>
    <row r="26" spans="1:10" ht="14.5" customHeight="1" x14ac:dyDescent="0.35">
      <c r="A26" s="56" t="s">
        <v>38</v>
      </c>
      <c r="B26" s="57"/>
      <c r="C26" s="57"/>
      <c r="D26" s="57"/>
      <c r="E26" s="57"/>
      <c r="F26" s="57"/>
      <c r="G26" s="57"/>
      <c r="H26" s="58"/>
      <c r="I26" s="26"/>
    </row>
    <row r="27" spans="1:10" ht="39" customHeight="1" x14ac:dyDescent="0.35">
      <c r="A27" s="59"/>
      <c r="B27" s="60"/>
      <c r="C27" s="60"/>
      <c r="D27" s="60"/>
      <c r="E27" s="60"/>
      <c r="F27" s="60"/>
      <c r="G27" s="60"/>
      <c r="H27" s="61"/>
      <c r="I27" s="26"/>
    </row>
  </sheetData>
  <mergeCells count="4">
    <mergeCell ref="A5:B5"/>
    <mergeCell ref="A26:H27"/>
    <mergeCell ref="C6:E6"/>
    <mergeCell ref="G5:H5"/>
  </mergeCells>
  <phoneticPr fontId="4" type="noConversion"/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62D83-ADA9-44BF-96AD-29F8A2E18EEF}">
          <x14:formula1>
            <xm:f>Lookups!$A$2:$A$5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974C-3C1C-4E6C-ACCF-D0AD3D617A1E}">
  <dimension ref="A1:F5"/>
  <sheetViews>
    <sheetView workbookViewId="0">
      <selection activeCell="D4" sqref="D4:E4"/>
    </sheetView>
  </sheetViews>
  <sheetFormatPr defaultRowHeight="14.5" x14ac:dyDescent="0.35"/>
  <cols>
    <col min="1" max="1" width="15.453125" customWidth="1"/>
    <col min="4" max="4" width="22.54296875" bestFit="1" customWidth="1"/>
  </cols>
  <sheetData>
    <row r="1" spans="1:6" x14ac:dyDescent="0.35">
      <c r="A1" s="2" t="s">
        <v>2</v>
      </c>
      <c r="B1" t="s">
        <v>10</v>
      </c>
      <c r="D1" s="13" t="s">
        <v>15</v>
      </c>
      <c r="E1" s="14"/>
      <c r="F1" s="15"/>
    </row>
    <row r="2" spans="1:6" x14ac:dyDescent="0.35">
      <c r="A2" t="s">
        <v>25</v>
      </c>
      <c r="B2">
        <v>13</v>
      </c>
      <c r="D2" s="65" t="s">
        <v>16</v>
      </c>
      <c r="E2" s="66"/>
      <c r="F2" s="9">
        <v>61.2</v>
      </c>
    </row>
    <row r="3" spans="1:6" x14ac:dyDescent="0.35">
      <c r="A3" t="s">
        <v>26</v>
      </c>
      <c r="B3">
        <v>6</v>
      </c>
      <c r="D3" s="65" t="s">
        <v>17</v>
      </c>
      <c r="E3" s="66"/>
      <c r="F3" s="9">
        <v>5.61</v>
      </c>
    </row>
    <row r="4" spans="1:6" x14ac:dyDescent="0.35">
      <c r="A4" t="s">
        <v>27</v>
      </c>
      <c r="B4">
        <v>4</v>
      </c>
      <c r="D4" s="67" t="s">
        <v>18</v>
      </c>
      <c r="E4" s="68"/>
      <c r="F4" s="9">
        <v>30.6</v>
      </c>
    </row>
    <row r="5" spans="1:6" x14ac:dyDescent="0.35">
      <c r="A5" t="s">
        <v>14</v>
      </c>
    </row>
  </sheetData>
  <mergeCells count="3">
    <mergeCell ref="D2:E2"/>
    <mergeCell ref="D3:E3"/>
    <mergeCell ref="D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99A5CD70FFC74386935F483337F804" ma:contentTypeVersion="12" ma:contentTypeDescription="Create a new document." ma:contentTypeScope="" ma:versionID="11d3860bc9d13da6a444d3ed82c6e74e">
  <xsd:schema xmlns:xsd="http://www.w3.org/2001/XMLSchema" xmlns:xs="http://www.w3.org/2001/XMLSchema" xmlns:p="http://schemas.microsoft.com/office/2006/metadata/properties" xmlns:ns2="1c13d889-fdd9-42b5-84dc-f73dcb70976c" xmlns:ns3="d425c774-df10-44cc-966f-bd7857554a57" targetNamespace="http://schemas.microsoft.com/office/2006/metadata/properties" ma:root="true" ma:fieldsID="de1259637956ab4722c3626564c78793" ns2:_="" ns3:_="">
    <xsd:import namespace="1c13d889-fdd9-42b5-84dc-f73dcb70976c"/>
    <xsd:import namespace="d425c774-df10-44cc-966f-bd7857554a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3d889-fdd9-42b5-84dc-f73dcb709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5c774-df10-44cc-966f-bd7857554a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EC18D-BDA4-45B1-94A1-765E833860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29A4E7-8C73-4B37-8153-21CC17B7B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3d889-fdd9-42b5-84dc-f73dcb70976c"/>
    <ds:schemaRef ds:uri="d425c774-df10-44cc-966f-bd7857554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3DD73A-C243-4843-A00C-E6775EE75997}">
  <ds:schemaRefs>
    <ds:schemaRef ds:uri="1c13d889-fdd9-42b5-84dc-f73dcb70976c"/>
    <ds:schemaRef ds:uri="http://schemas.openxmlformats.org/package/2006/metadata/core-properties"/>
    <ds:schemaRef ds:uri="d425c774-df10-44cc-966f-bd7857554a57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Chad</dc:creator>
  <cp:lastModifiedBy>Mitchell, Chad</cp:lastModifiedBy>
  <cp:lastPrinted>2021-09-08T16:29:21Z</cp:lastPrinted>
  <dcterms:created xsi:type="dcterms:W3CDTF">2021-08-25T15:59:59Z</dcterms:created>
  <dcterms:modified xsi:type="dcterms:W3CDTF">2021-12-23T18:12:05Z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0x0101009999A5CD70FFC74386935F483337F804</vt:lpwstr>
  </property>
</Properties>
</file>